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795" windowHeight="11655" tabRatio="931" firstSheet="1" activeTab="1"/>
  </bookViews>
  <sheets>
    <sheet name="TNTT HD2020" sheetId="67" state="hidden" r:id="rId1"/>
    <sheet name="TNTT HD68, HĐCM.2023" sheetId="66" r:id="rId2"/>
    <sheet name="TNTT DP2023" sheetId="65" r:id="rId3"/>
    <sheet name="TNTTDSo 2023" sheetId="64" r:id="rId4"/>
    <sheet name="TNTT xã 2023" sheetId="63" r:id="rId5"/>
    <sheet name="TNTT GT2020 " sheetId="62" state="hidden" r:id="rId6"/>
    <sheet name="TNTT2023DT" sheetId="68" r:id="rId7"/>
    <sheet name="Sheet1" sheetId="13" r:id="rId8"/>
  </sheets>
  <definedNames>
    <definedName name="_xlnm.Print_Titles" localSheetId="0">'TNTT HD2020'!$15:$17</definedName>
    <definedName name="_xlnm.Print_Titles" localSheetId="1">'TNTT HD68, HĐCM.2023'!$15:$17</definedName>
    <definedName name="_xlnm.Print_Titles" localSheetId="4">'TNTT xã 2023'!$15:$17</definedName>
    <definedName name="_xlnm.Print_Titles" localSheetId="6">TNTT2023DT!$15:$17</definedName>
    <definedName name="_xlnm.Print_Titles" localSheetId="3">'TNTTDSo 2023'!$15:$17</definedName>
  </definedNames>
  <calcPr calcId="124519"/>
</workbook>
</file>

<file path=xl/calcChain.xml><?xml version="1.0" encoding="utf-8"?>
<calcChain xmlns="http://schemas.openxmlformats.org/spreadsheetml/2006/main">
  <c r="E21" i="68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21" i="63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21" i="64"/>
  <c r="E22"/>
  <c r="E23"/>
  <c r="E24"/>
  <c r="E25"/>
  <c r="E26"/>
  <c r="E27"/>
  <c r="E28"/>
  <c r="E29"/>
  <c r="E30"/>
  <c r="E31"/>
  <c r="E32"/>
  <c r="E33"/>
  <c r="E34"/>
  <c r="E35"/>
  <c r="E36"/>
  <c r="E21" i="65"/>
  <c r="E22"/>
  <c r="E23"/>
  <c r="E24"/>
  <c r="E25"/>
  <c r="E26"/>
  <c r="E27"/>
  <c r="E28"/>
  <c r="E29"/>
  <c r="E30"/>
  <c r="E31"/>
  <c r="E32"/>
  <c r="E33"/>
  <c r="E34"/>
  <c r="E35"/>
  <c r="E36"/>
  <c r="E20"/>
  <c r="E57" i="66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 i="68"/>
  <c r="E19" l="1"/>
  <c r="W18" i="63" l="1"/>
  <c r="G19" i="64"/>
  <c r="E20" i="63" l="1"/>
  <c r="E20" i="64"/>
  <c r="E19" i="65" l="1"/>
  <c r="E18" s="1"/>
  <c r="E19" i="64"/>
  <c r="E19" i="63"/>
  <c r="E18" s="1"/>
  <c r="E20" i="66"/>
  <c r="E18" s="1"/>
  <c r="H19" i="63" l="1"/>
  <c r="S19" s="1"/>
  <c r="G19"/>
  <c r="G18" s="1"/>
  <c r="I19"/>
  <c r="I18" s="1"/>
  <c r="J19"/>
  <c r="J18" s="1"/>
  <c r="K19"/>
  <c r="K18" s="1"/>
  <c r="L19"/>
  <c r="L18" s="1"/>
  <c r="M19"/>
  <c r="N19"/>
  <c r="N18" s="1"/>
  <c r="O19"/>
  <c r="P19"/>
  <c r="P18" s="1"/>
  <c r="Q19"/>
  <c r="Q18" s="1"/>
  <c r="G20" i="66"/>
  <c r="G18" s="1"/>
  <c r="H20"/>
  <c r="H18" s="1"/>
  <c r="I20"/>
  <c r="I18" s="1"/>
  <c r="J20"/>
  <c r="J18" s="1"/>
  <c r="K20"/>
  <c r="K18" s="1"/>
  <c r="L20"/>
  <c r="L18" s="1"/>
  <c r="M20"/>
  <c r="M18" s="1"/>
  <c r="N20"/>
  <c r="N18" s="1"/>
  <c r="O20"/>
  <c r="O18" s="1"/>
  <c r="P20"/>
  <c r="P18" s="1"/>
  <c r="Q20"/>
  <c r="Q18" s="1"/>
  <c r="F20"/>
  <c r="F18" s="1"/>
  <c r="F19" i="63"/>
  <c r="F18" s="1"/>
  <c r="M18" l="1"/>
  <c r="S18"/>
  <c r="H18"/>
  <c r="O18"/>
  <c r="T20"/>
  <c r="G19" i="65"/>
  <c r="G18" s="1"/>
  <c r="H19"/>
  <c r="H18" s="1"/>
  <c r="I19"/>
  <c r="I18" s="1"/>
  <c r="J19"/>
  <c r="J18" s="1"/>
  <c r="K19"/>
  <c r="K18" s="1"/>
  <c r="L19"/>
  <c r="L18" s="1"/>
  <c r="M19"/>
  <c r="M18" s="1"/>
  <c r="N19"/>
  <c r="N18" s="1"/>
  <c r="O19"/>
  <c r="O18" s="1"/>
  <c r="P19"/>
  <c r="P18" s="1"/>
  <c r="Q19"/>
  <c r="Q18" s="1"/>
  <c r="R19"/>
  <c r="R18" s="1"/>
  <c r="F19"/>
  <c r="F18" s="1"/>
  <c r="P104" i="68" l="1"/>
  <c r="Q104" s="1"/>
  <c r="P103"/>
  <c r="Q103" s="1"/>
  <c r="P102"/>
  <c r="Q102" s="1"/>
  <c r="P101"/>
  <c r="Q101" s="1"/>
  <c r="G100"/>
  <c r="P100" s="1"/>
  <c r="Q100" s="1"/>
  <c r="G99"/>
  <c r="P99" s="1"/>
  <c r="O98"/>
  <c r="N98"/>
  <c r="M98"/>
  <c r="F98"/>
  <c r="E98"/>
  <c r="D98"/>
  <c r="Q19"/>
  <c r="P19"/>
  <c r="O19"/>
  <c r="N19"/>
  <c r="M19"/>
  <c r="L19"/>
  <c r="K19"/>
  <c r="J19"/>
  <c r="I19"/>
  <c r="H19"/>
  <c r="G19"/>
  <c r="F19"/>
  <c r="Q18"/>
  <c r="P18"/>
  <c r="O18"/>
  <c r="N18"/>
  <c r="M18"/>
  <c r="L18"/>
  <c r="K18"/>
  <c r="J18"/>
  <c r="I18"/>
  <c r="H18"/>
  <c r="G18"/>
  <c r="F18"/>
  <c r="S93" s="1"/>
  <c r="E18" l="1"/>
  <c r="P98"/>
  <c r="Q99"/>
  <c r="Q98" s="1"/>
  <c r="T98" s="1"/>
  <c r="T100" s="1"/>
  <c r="G98"/>
  <c r="T37" i="62" l="1"/>
  <c r="Q37"/>
  <c r="P37"/>
  <c r="O37"/>
  <c r="N37"/>
  <c r="M37"/>
  <c r="G37"/>
  <c r="F37"/>
  <c r="E37"/>
  <c r="D37"/>
  <c r="S34"/>
  <c r="S33"/>
  <c r="S32"/>
  <c r="E31"/>
  <c r="E30"/>
  <c r="E29"/>
  <c r="E28"/>
  <c r="E27"/>
  <c r="E26"/>
  <c r="E25"/>
  <c r="E24"/>
  <c r="E23"/>
  <c r="E22"/>
  <c r="E21"/>
  <c r="E20"/>
  <c r="E19"/>
  <c r="E18"/>
  <c r="F119" i="63"/>
  <c r="P108"/>
  <c r="Q108" s="1"/>
  <c r="O107"/>
  <c r="P107" s="1"/>
  <c r="Q107" s="1"/>
  <c r="M106"/>
  <c r="G106"/>
  <c r="G105"/>
  <c r="P105" s="1"/>
  <c r="Q105" s="1"/>
  <c r="G104"/>
  <c r="P104" s="1"/>
  <c r="P103"/>
  <c r="Q103" s="1"/>
  <c r="N102"/>
  <c r="M102"/>
  <c r="F102"/>
  <c r="E102"/>
  <c r="D102"/>
  <c r="S97"/>
  <c r="Q42" i="64"/>
  <c r="P42"/>
  <c r="O42"/>
  <c r="N42"/>
  <c r="M42"/>
  <c r="G42"/>
  <c r="F42"/>
  <c r="E42"/>
  <c r="D42"/>
  <c r="Q19"/>
  <c r="P19"/>
  <c r="O19"/>
  <c r="N19"/>
  <c r="M19"/>
  <c r="L19"/>
  <c r="K19"/>
  <c r="J19"/>
  <c r="I19"/>
  <c r="H19"/>
  <c r="F19"/>
  <c r="S37" s="1"/>
  <c r="Q18"/>
  <c r="O18"/>
  <c r="N18"/>
  <c r="M18"/>
  <c r="L18"/>
  <c r="K18"/>
  <c r="J18"/>
  <c r="I18"/>
  <c r="H18"/>
  <c r="G18"/>
  <c r="F18"/>
  <c r="Q48" i="65"/>
  <c r="Q47"/>
  <c r="Q42"/>
  <c r="P42"/>
  <c r="M42"/>
  <c r="I42"/>
  <c r="H42"/>
  <c r="G42"/>
  <c r="F42"/>
  <c r="E42"/>
  <c r="D42"/>
  <c r="S19"/>
  <c r="Q130" i="66"/>
  <c r="Q125" s="1"/>
  <c r="P125"/>
  <c r="M125"/>
  <c r="I125"/>
  <c r="H125"/>
  <c r="G125"/>
  <c r="F125"/>
  <c r="E125"/>
  <c r="D125"/>
  <c r="S132"/>
  <c r="S18"/>
  <c r="S19" s="1"/>
  <c r="L39" i="67"/>
  <c r="L34"/>
  <c r="K34"/>
  <c r="J34"/>
  <c r="I34"/>
  <c r="H34"/>
  <c r="G34"/>
  <c r="F34"/>
  <c r="E34"/>
  <c r="D34"/>
  <c r="N29"/>
  <c r="E29"/>
  <c r="E28"/>
  <c r="E27"/>
  <c r="N26"/>
  <c r="E26"/>
  <c r="E25"/>
  <c r="N24"/>
  <c r="E24"/>
  <c r="E23"/>
  <c r="N22"/>
  <c r="E22"/>
  <c r="E21"/>
  <c r="F20"/>
  <c r="E20"/>
  <c r="L18"/>
  <c r="K18"/>
  <c r="J18"/>
  <c r="I18"/>
  <c r="H18"/>
  <c r="G18"/>
  <c r="F18"/>
  <c r="E18"/>
  <c r="P106" i="63" l="1"/>
  <c r="Q106" s="1"/>
  <c r="G102"/>
  <c r="Q104"/>
  <c r="Q102" s="1"/>
  <c r="O102"/>
  <c r="S37" i="65"/>
  <c r="E18" i="64"/>
  <c r="S18" i="68" s="1"/>
  <c r="P102" i="63" l="1"/>
</calcChain>
</file>

<file path=xl/sharedStrings.xml><?xml version="1.0" encoding="utf-8"?>
<sst xmlns="http://schemas.openxmlformats.org/spreadsheetml/2006/main" count="1375" uniqueCount="585">
  <si>
    <t>Mẫu số 09</t>
  </si>
  <si>
    <t>BẢNG THANH TOÁN CHO ĐỐI TƯỢNG THỤ HƯỞNG</t>
  </si>
  <si>
    <t>Mã hiệu: TTLT12</t>
  </si>
  <si>
    <t>(Kèm theo Giấy rút dự toán/Ủy nhiệm chi số …….. ngày ….... tháng …... năm 2021)</t>
  </si>
  <si>
    <t>Số: 07</t>
  </si>
  <si>
    <t>Tài khoản dự toán</t>
  </si>
  <si>
    <t>Tài khoản tiền gửi</t>
  </si>
  <si>
    <t>1. Đơn vị sử dụng ngân sách:</t>
  </si>
  <si>
    <t xml:space="preserve">Trung Tâm Y tế Huyện Bảo Lâm </t>
  </si>
  <si>
    <t>2. Mã đơn vị:</t>
  </si>
  <si>
    <t>3. Tài khoản thanh toán của đơn vị mở tại ngân hàng thương mại:  5495.201.002.880</t>
  </si>
  <si>
    <t xml:space="preserve"> - Tại Ngân hàng: Nông Nghiệp Bảo Lâm - Lâm Đồng II</t>
  </si>
  <si>
    <t xml:space="preserve">I. Nội dung đề nghị thanh toán: </t>
  </si>
  <si>
    <t>Thanh toán thu nhập tăng thêm năm 2021 - HĐ</t>
  </si>
  <si>
    <t>(Đơn vị: Đồng)</t>
  </si>
  <si>
    <t>S
T
T</t>
  </si>
  <si>
    <t>Họ và tên</t>
  </si>
  <si>
    <t>Tài khoản ngân hàng</t>
  </si>
  <si>
    <t>Tổng số</t>
  </si>
  <si>
    <t>Trong đó:</t>
  </si>
  <si>
    <t>Ghi chú</t>
  </si>
  <si>
    <t>Số tài khoản người hưởng</t>
  </si>
  <si>
    <t>Tên ngân hàng</t>
  </si>
  <si>
    <t>Lương và phụ cấp theo lương</t>
  </si>
  <si>
    <t>Tiền công lao động thường xuyên theo hợp đồng</t>
  </si>
  <si>
    <t>Tiền thu nhập tăng thêm</t>
  </si>
  <si>
    <t>Tiền thưởng</t>
  </si>
  <si>
    <t>Tiền phụ cấp và trợ cấp khác</t>
  </si>
  <si>
    <t>Tiền khoán</t>
  </si>
  <si>
    <t>Tiền học bổng</t>
  </si>
  <si>
    <t>I.</t>
  </si>
  <si>
    <t>Đối với công chức, viên chức</t>
  </si>
  <si>
    <t>II</t>
  </si>
  <si>
    <t>Đối với lao động hợp đồng</t>
  </si>
  <si>
    <t xml:space="preserve">Trần Thị Ái Nhi </t>
  </si>
  <si>
    <t>5492205077590</t>
  </si>
  <si>
    <t>Nông Nghiệp Bảo Lâm - Lâm Đồng II</t>
  </si>
  <si>
    <t>Nguyễn Thị Kim Anh</t>
  </si>
  <si>
    <t>5495215028676</t>
  </si>
  <si>
    <t>TL hợp đồng</t>
  </si>
  <si>
    <t xml:space="preserve">Nguyễn Thị Trà Linh </t>
  </si>
  <si>
    <t>5495215028601</t>
  </si>
  <si>
    <t>Ka Réc</t>
  </si>
  <si>
    <t>5495215028682</t>
  </si>
  <si>
    <t>Ka Guỳn</t>
  </si>
  <si>
    <t>5495215028699</t>
  </si>
  <si>
    <t>Nguyễn Thị Lâm Oanh</t>
  </si>
  <si>
    <t>5495215029945</t>
  </si>
  <si>
    <t>Jrah Touneh Ka Di Ly</t>
  </si>
  <si>
    <t>5495215029951</t>
  </si>
  <si>
    <t xml:space="preserve">Bùi Thị Bích Vân </t>
  </si>
  <si>
    <t>5495215030156</t>
  </si>
  <si>
    <t xml:space="preserve">Lưu Thị Kiều Oanh </t>
  </si>
  <si>
    <t>5495215030162</t>
  </si>
  <si>
    <r>
      <rPr>
        <sz val="10"/>
        <rFont val="Times New Roman"/>
        <family val="1"/>
      </rPr>
      <t xml:space="preserve">Tổng số tiền bằng chữ: </t>
    </r>
    <r>
      <rPr>
        <i/>
        <sz val="10"/>
        <rFont val="Times New Roman"/>
        <family val="1"/>
      </rPr>
      <t>Chín triệu, ba trăm ba mươi hai ngàn, không trăm mười chín đồng.</t>
    </r>
  </si>
  <si>
    <t>III.Phần thuyết minh thay đổi so với tháng trước: 3.532.641đ</t>
  </si>
  <si>
    <t xml:space="preserve">Họ và tên </t>
  </si>
  <si>
    <t>Hệ số tăng, giảm</t>
  </si>
  <si>
    <t>Tổng 
Hệ số 
tăng, giảm</t>
  </si>
  <si>
    <t>Số tiền
 thực nhận
Chênh lệch
(+); (-)</t>
  </si>
  <si>
    <t>LCB</t>
  </si>
  <si>
    <t>P/c
chức vụ</t>
  </si>
  <si>
    <t>P/c
KV</t>
  </si>
  <si>
    <t>P/c
ƯĐ</t>
  </si>
  <si>
    <t xml:space="preserve">Kiêm nhiệm </t>
  </si>
  <si>
    <t xml:space="preserve">Lâu Năm </t>
  </si>
  <si>
    <t xml:space="preserve">Độc Hại </t>
  </si>
  <si>
    <t>I</t>
  </si>
  <si>
    <t>Tăng, giảm trong tháng</t>
  </si>
  <si>
    <t>Ngày …… tháng …… năm 2020</t>
  </si>
  <si>
    <t>Người lập</t>
  </si>
  <si>
    <t>Kế toán trưởng</t>
  </si>
  <si>
    <t>Thủ trưởng đơn vị</t>
  </si>
  <si>
    <t xml:space="preserve">Hoàng Thị Kim Cúc </t>
  </si>
  <si>
    <t xml:space="preserve">Nguyễn Thị Hồng Chiến </t>
  </si>
  <si>
    <t xml:space="preserve">Đỗ Phú Lương </t>
  </si>
  <si>
    <t>KHO BẠC NHÀ NƯỚC</t>
  </si>
  <si>
    <t>Ngày …… tháng …… năm ………</t>
  </si>
  <si>
    <t>Chuyên viên kiểm soát chi/Giao dịch viên</t>
  </si>
  <si>
    <t>Giám đốc KBNN cấp tỉnh hoặc Lãnh đạo phòng
được ủy quyền/Giám đốc KBNN quận, huyện</t>
  </si>
  <si>
    <t>Số: 06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</si>
  <si>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</si>
  <si>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</si>
  <si>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</si>
  <si>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</si>
  <si>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</si>
  <si>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</si>
  <si>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</si>
  <si>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</si>
  <si>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</si>
  <si>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</si>
  <si>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</si>
  <si>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</si>
  <si>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Đối với lao động hợp đồng theo Nghị Định 68/2000/NĐ-CP</t>
  </si>
  <si>
    <t xml:space="preserve">Phan Văn Tâm </t>
  </si>
  <si>
    <t>5495215011673</t>
  </si>
  <si>
    <t xml:space="preserve">Vũ Văn Cường </t>
  </si>
  <si>
    <t>5495215012183</t>
  </si>
  <si>
    <t xml:space="preserve">Phạm Thị Hoa </t>
  </si>
  <si>
    <t>5495215011860</t>
  </si>
  <si>
    <t>Nguyễn Thị Huệ</t>
  </si>
  <si>
    <t>5495215001056</t>
  </si>
  <si>
    <t xml:space="preserve">Nguyễn Thị Kim Anh </t>
  </si>
  <si>
    <t>5495215027405</t>
  </si>
  <si>
    <t xml:space="preserve">Lưu Thị Lục </t>
  </si>
  <si>
    <t>5495215011798</t>
  </si>
  <si>
    <t xml:space="preserve">Nguyễn Thúy Hạnh </t>
  </si>
  <si>
    <t>5495205135850</t>
  </si>
  <si>
    <t xml:space="preserve">Hoàng Thị Xuân </t>
  </si>
  <si>
    <t>5495215005880</t>
  </si>
  <si>
    <t xml:space="preserve">Nguyễn Thị Hải </t>
  </si>
  <si>
    <t>5495215027615</t>
  </si>
  <si>
    <t xml:space="preserve">Lê Thị Dung </t>
  </si>
  <si>
    <t>5495215012131</t>
  </si>
  <si>
    <t xml:space="preserve">Đinh Thị Phương </t>
  </si>
  <si>
    <t>5495215027991</t>
  </si>
  <si>
    <t xml:space="preserve">Đòan Xuân Tiến Dũng </t>
  </si>
  <si>
    <t>5495215027470</t>
  </si>
  <si>
    <t xml:space="preserve">Nguyễn Trung Hải </t>
  </si>
  <si>
    <t>5495215027095</t>
  </si>
  <si>
    <r>
      <rPr>
        <sz val="10"/>
        <rFont val="Times New Roman"/>
        <family val="1"/>
      </rPr>
      <t xml:space="preserve">Tổng số tiền bằng chữ: </t>
    </r>
    <r>
      <rPr>
        <i/>
        <sz val="10"/>
        <rFont val="Times New Roman"/>
        <family val="1"/>
      </rPr>
      <t>Một trăm sáu mươi tám triệu, chín trăm lẻ bảy ngàn,không trăm chín mươi sáu đồng.</t>
    </r>
  </si>
  <si>
    <t>III.Phần thuyết minh thay đổi so với tháng trước: 0đồng</t>
  </si>
  <si>
    <t>Nguyễn Thị Hoan</t>
  </si>
  <si>
    <t>Số: 04</t>
  </si>
  <si>
    <t xml:space="preserve">Nguyễn Đức Hiền </t>
  </si>
  <si>
    <t>5495215012285</t>
  </si>
  <si>
    <t xml:space="preserve">Trần Văn Phương </t>
  </si>
  <si>
    <t>5495215008916</t>
  </si>
  <si>
    <t>Tăng Thị Phượng</t>
  </si>
  <si>
    <t>5495215012306</t>
  </si>
  <si>
    <t xml:space="preserve">Phan Thị Tâm </t>
  </si>
  <si>
    <t>5495215012341</t>
  </si>
  <si>
    <t>Nguyễn Thị Thu   (1980)</t>
  </si>
  <si>
    <t>5495215012699</t>
  </si>
  <si>
    <t xml:space="preserve">Trần Chí Công </t>
  </si>
  <si>
    <t>5495215012291</t>
  </si>
  <si>
    <t xml:space="preserve">Phan Tiến Dũng </t>
  </si>
  <si>
    <t>5495215012190</t>
  </si>
  <si>
    <t xml:space="preserve">Nguyễn Thị Hợp </t>
  </si>
  <si>
    <t>5495215011904</t>
  </si>
  <si>
    <t xml:space="preserve">Ka Tô Thị Dung </t>
  </si>
  <si>
    <t>5495215027122</t>
  </si>
  <si>
    <t xml:space="preserve">Nguyễn Thị Hường </t>
  </si>
  <si>
    <t>5495215014360</t>
  </si>
  <si>
    <t xml:space="preserve">Phùng Xuân Thành </t>
  </si>
  <si>
    <t>5495215012450</t>
  </si>
  <si>
    <t>Nguyễn Thị Hoài Thương</t>
  </si>
  <si>
    <t>5495215027571</t>
  </si>
  <si>
    <r>
      <rPr>
        <sz val="10"/>
        <rFont val="Times New Roman"/>
        <family val="1"/>
      </rPr>
      <t xml:space="preserve">Tổng số tiền bằng chữ: </t>
    </r>
    <r>
      <rPr>
        <i/>
        <sz val="10"/>
        <rFont val="Times New Roman"/>
        <family val="1"/>
      </rPr>
      <t>Hai trăm bảy mươi triệu, hai trăm hai mươi hai ngàn, không trăm ba mươi bốn đồng.</t>
    </r>
  </si>
  <si>
    <t>III.Phần thuyết minh thay đổi so với tháng trước:0đồng</t>
  </si>
  <si>
    <t xml:space="preserve">Ka Tô Thị Dung  </t>
  </si>
  <si>
    <t>Đi học</t>
  </si>
  <si>
    <t>Số: 05</t>
  </si>
  <si>
    <t xml:space="preserve">Lê Quang Thương </t>
  </si>
  <si>
    <t>5495215004967</t>
  </si>
  <si>
    <t xml:space="preserve">Phan Thị Lệ Xuân </t>
  </si>
  <si>
    <t>5495215005005</t>
  </si>
  <si>
    <t xml:space="preserve">Nguyễn Phúc Sơn </t>
  </si>
  <si>
    <t>5495215013259</t>
  </si>
  <si>
    <t xml:space="preserve">Nguyễn Thị Thu Hiền </t>
  </si>
  <si>
    <t>5495215014688</t>
  </si>
  <si>
    <t>Lê Thị Thanh Hoa</t>
  </si>
  <si>
    <t>5495215004950</t>
  </si>
  <si>
    <t xml:space="preserve"> Đặng Thị Thủy</t>
  </si>
  <si>
    <t>5495215005365</t>
  </si>
  <si>
    <t>Đặng Thị Hà</t>
  </si>
  <si>
    <t>5495215005011</t>
  </si>
  <si>
    <t>Lưu Thị Hòe</t>
  </si>
  <si>
    <t>5495215009960</t>
  </si>
  <si>
    <t xml:space="preserve">Lê Thị Trang </t>
  </si>
  <si>
    <t>5495215010028</t>
  </si>
  <si>
    <t>Nguyễn Thị Kim Dung</t>
  </si>
  <si>
    <t>5495215004938</t>
  </si>
  <si>
    <t xml:space="preserve">Nguyễn Thị Huyền </t>
  </si>
  <si>
    <t>5495215009983</t>
  </si>
  <si>
    <t xml:space="preserve">Ka Nhiều </t>
  </si>
  <si>
    <t>5495215009977</t>
  </si>
  <si>
    <t xml:space="preserve">Nguyễn Thị Phụng </t>
  </si>
  <si>
    <t>5495215027696</t>
  </si>
  <si>
    <t xml:space="preserve">Lê Thị Bích Phương </t>
  </si>
  <si>
    <t>5495215027542</t>
  </si>
  <si>
    <t xml:space="preserve">Nguyễn Thị Trang </t>
  </si>
  <si>
    <t>5495215006224</t>
  </si>
  <si>
    <t xml:space="preserve">Ka Kiều </t>
  </si>
  <si>
    <t>5495215014948</t>
  </si>
  <si>
    <r>
      <rPr>
        <sz val="10"/>
        <color rgb="FFFF0000"/>
        <rFont val="Times New Roman"/>
        <family val="1"/>
      </rPr>
      <t xml:space="preserve">Tổng số tiền bằng chữ: </t>
    </r>
    <r>
      <rPr>
        <i/>
        <sz val="10"/>
        <color rgb="FFFF0000"/>
        <rFont val="Times New Roman"/>
        <family val="1"/>
      </rPr>
      <t>Hai trăm mười chín triệu, năm trăm bảy mươi mốt ngàn, một trăm năm mươi bảy đồng.</t>
    </r>
  </si>
  <si>
    <t>II.Phần thuyết minh thay đổi so với tháng trước: 0đồng</t>
  </si>
  <si>
    <t>Tăng , giảm trong tháng</t>
  </si>
  <si>
    <t>Số: 03</t>
  </si>
  <si>
    <t xml:space="preserve">Vũ Thị Tuyến </t>
  </si>
  <si>
    <t>5495215012370</t>
  </si>
  <si>
    <t>ĐỨC</t>
  </si>
  <si>
    <t xml:space="preserve">Đinh Thị Kiều Văn </t>
  </si>
  <si>
    <t>5495215012387</t>
  </si>
  <si>
    <t xml:space="preserve">Đinh Thị Kim Duyên </t>
  </si>
  <si>
    <t>5495215012408</t>
  </si>
  <si>
    <t xml:space="preserve">Phan Thị Thúy </t>
  </si>
  <si>
    <t>5495215009948</t>
  </si>
  <si>
    <t xml:space="preserve">Ka Nhẫn </t>
  </si>
  <si>
    <t>5495215027638</t>
  </si>
  <si>
    <t>K'Bin</t>
  </si>
  <si>
    <t>5495215027559</t>
  </si>
  <si>
    <t>L AN</t>
  </si>
  <si>
    <t>H- Yên Ê Ban</t>
  </si>
  <si>
    <t>5495215027151</t>
  </si>
  <si>
    <t xml:space="preserve">Đoàn Xuân Vận </t>
  </si>
  <si>
    <t>5495215012500</t>
  </si>
  <si>
    <t>Trần Hữu Nhật</t>
  </si>
  <si>
    <t>5495215012805</t>
  </si>
  <si>
    <t>Nguyễn Thị Hòa</t>
  </si>
  <si>
    <t>5495215012069</t>
  </si>
  <si>
    <t>Dương Thị Tuyết</t>
  </si>
  <si>
    <t>5495215027310</t>
  </si>
  <si>
    <t xml:space="preserve">Nguyễn Thị Tuyết Nhung </t>
  </si>
  <si>
    <t>5495215027457</t>
  </si>
  <si>
    <t>Nguyễn Hương Ánh Hồng Nhung</t>
  </si>
  <si>
    <t>5495215015730</t>
  </si>
  <si>
    <t xml:space="preserve">Njan Nhung </t>
  </si>
  <si>
    <t>5495215012414</t>
  </si>
  <si>
    <t>Bảo</t>
  </si>
  <si>
    <t>Ka Nghĩa</t>
  </si>
  <si>
    <t>5495215019124</t>
  </si>
  <si>
    <t xml:space="preserve">Nguyễn Thị Nhẫn </t>
  </si>
  <si>
    <t>5495215005352</t>
  </si>
  <si>
    <t>Võ Thị Tỉnh</t>
  </si>
  <si>
    <t>5495215008735</t>
  </si>
  <si>
    <t>Ka Rẻoh</t>
  </si>
  <si>
    <t>5495215012443</t>
  </si>
  <si>
    <t>PHÚ</t>
  </si>
  <si>
    <t xml:space="preserve">Cao Thị Lệ Hường </t>
  </si>
  <si>
    <t>5495215005057</t>
  </si>
  <si>
    <t>Lục Thị Huệ</t>
  </si>
  <si>
    <t>5495215012466</t>
  </si>
  <si>
    <t xml:space="preserve">Trần Thị Tiến </t>
  </si>
  <si>
    <t>5495215027332</t>
  </si>
  <si>
    <t xml:space="preserve">Nguyễn Thị Thanh Hương </t>
  </si>
  <si>
    <t>5495215027680</t>
  </si>
  <si>
    <t xml:space="preserve">Ka Tuyết </t>
  </si>
  <si>
    <t>5495215027349</t>
  </si>
  <si>
    <t xml:space="preserve">Njan Châu </t>
  </si>
  <si>
    <t>5495215004813</t>
  </si>
  <si>
    <t>LÂM</t>
  </si>
  <si>
    <t>Hoàng Thị Hạnh</t>
  </si>
  <si>
    <t>5495215012489</t>
  </si>
  <si>
    <t xml:space="preserve">Phạm Thị Phượng </t>
  </si>
  <si>
    <t>5495215015668</t>
  </si>
  <si>
    <t xml:space="preserve">Bùi Văn Lộc </t>
  </si>
  <si>
    <t>5495215027378</t>
  </si>
  <si>
    <t>NAM</t>
  </si>
  <si>
    <t>5495215004861</t>
  </si>
  <si>
    <t xml:space="preserve">Lưu Thị Hiện </t>
  </si>
  <si>
    <t>5495215027384</t>
  </si>
  <si>
    <t>Ka My</t>
  </si>
  <si>
    <t>5495215027390</t>
  </si>
  <si>
    <t xml:space="preserve">Nguyễn Thị Tuyết Mai </t>
  </si>
  <si>
    <t>5495215012545</t>
  </si>
  <si>
    <t>NGÃI</t>
  </si>
  <si>
    <t>K' Sơng</t>
  </si>
  <si>
    <t>5495215012551</t>
  </si>
  <si>
    <t xml:space="preserve">Nguyễn Thị Mẫn </t>
  </si>
  <si>
    <t>5495215012574</t>
  </si>
  <si>
    <t xml:space="preserve">Phạm Thị Mai </t>
  </si>
  <si>
    <t>5495215012601</t>
  </si>
  <si>
    <t>Nguyễn Thị Mỹ Bình</t>
  </si>
  <si>
    <t>5495215012840</t>
  </si>
  <si>
    <t xml:space="preserve">Hồ Thị Kim Hoa </t>
  </si>
  <si>
    <t>5495215012624</t>
  </si>
  <si>
    <t>QUẢNG</t>
  </si>
  <si>
    <t>Lê Thị Thơ</t>
  </si>
  <si>
    <t>5495215027717</t>
  </si>
  <si>
    <t xml:space="preserve">Đồng Thị Quyên </t>
  </si>
  <si>
    <t>5495215011848</t>
  </si>
  <si>
    <t xml:space="preserve">Mai Thị Phượng </t>
  </si>
  <si>
    <t>5495215012647</t>
  </si>
  <si>
    <t>Ka Ris</t>
  </si>
  <si>
    <t>5495215027588</t>
  </si>
  <si>
    <t xml:space="preserve">Nguyễn Thị Quyên </t>
  </si>
  <si>
    <t>5495215008939</t>
  </si>
  <si>
    <t>Ka Hwys Tam Bou</t>
  </si>
  <si>
    <t>5495215004474</t>
  </si>
  <si>
    <t>Ka Hà</t>
  </si>
  <si>
    <t>5495215008951</t>
  </si>
  <si>
    <t xml:space="preserve">Ka Hiền </t>
  </si>
  <si>
    <t>5495215017998</t>
  </si>
  <si>
    <t xml:space="preserve">Nguyễn Ngọc Đông </t>
  </si>
  <si>
    <t>5495215012472</t>
  </si>
  <si>
    <t>THẮNG</t>
  </si>
  <si>
    <t>Nguyễn Thị Thắm</t>
  </si>
  <si>
    <t>5495215012580</t>
  </si>
  <si>
    <t>Phạm Thị Thu Hà</t>
  </si>
  <si>
    <t>5495215013271</t>
  </si>
  <si>
    <t>Nguyễn Thị Thu (1985)</t>
  </si>
  <si>
    <t>5495215027565</t>
  </si>
  <si>
    <t>Ka Ês</t>
  </si>
  <si>
    <t>5495215014403</t>
  </si>
  <si>
    <t>TLAC</t>
  </si>
  <si>
    <t>Ka Thị Dối</t>
  </si>
  <si>
    <t>5495215022561</t>
  </si>
  <si>
    <t xml:space="preserve">Mai Thị Huế </t>
  </si>
  <si>
    <t>5495215008758</t>
  </si>
  <si>
    <t xml:space="preserve">Phạm Thị Phúc </t>
  </si>
  <si>
    <t>5495215027411</t>
  </si>
  <si>
    <t>THÀNH</t>
  </si>
  <si>
    <t xml:space="preserve">Nguyễn Thị Thu Chung </t>
  </si>
  <si>
    <t>5495215012148</t>
  </si>
  <si>
    <t xml:space="preserve">Nguyễn Thị Lý </t>
  </si>
  <si>
    <t>5495215027440</t>
  </si>
  <si>
    <t xml:space="preserve">Nguyễn Vĩnh Phúc </t>
  </si>
  <si>
    <t>5495215005448</t>
  </si>
  <si>
    <t xml:space="preserve">Dương Thị Thu Hiền </t>
  </si>
  <si>
    <t>5495215027428</t>
  </si>
  <si>
    <t xml:space="preserve">Trương Nguyễn Minh Trí </t>
  </si>
  <si>
    <t>5495215012160</t>
  </si>
  <si>
    <t xml:space="preserve">Phạm Thị Kiều Oanh </t>
  </si>
  <si>
    <t>5495205139107</t>
  </si>
  <si>
    <t xml:space="preserve">Trần Thị Long Vân </t>
  </si>
  <si>
    <t>5495215012522</t>
  </si>
  <si>
    <t xml:space="preserve">Đào Tuấn Anh </t>
  </si>
  <si>
    <t>5495215027723</t>
  </si>
  <si>
    <t xml:space="preserve">Lê Thị Hồng </t>
  </si>
  <si>
    <t>5495215004576</t>
  </si>
  <si>
    <t>Lbắc</t>
  </si>
  <si>
    <t>Ka Liên</t>
  </si>
  <si>
    <t>5495215027536</t>
  </si>
  <si>
    <t>Lê Thị Bích Hường</t>
  </si>
  <si>
    <t>5495215012828</t>
  </si>
  <si>
    <t>Hoàng Minh Trải</t>
  </si>
  <si>
    <t>5495215027326</t>
  </si>
  <si>
    <t xml:space="preserve">Phan Văn Phong </t>
  </si>
  <si>
    <t>5495215012834</t>
  </si>
  <si>
    <t>B'LÁ</t>
  </si>
  <si>
    <t xml:space="preserve">Ka Phượng </t>
  </si>
  <si>
    <t>5495215004690</t>
  </si>
  <si>
    <t xml:space="preserve">Ka' MHoàng </t>
  </si>
  <si>
    <t>5495205154044</t>
  </si>
  <si>
    <t>K' Tuyến</t>
  </si>
  <si>
    <t>5495215022079</t>
  </si>
  <si>
    <t xml:space="preserve">Trần Thị Tình </t>
  </si>
  <si>
    <t>5495215027730</t>
  </si>
  <si>
    <r>
      <rPr>
        <sz val="10"/>
        <rFont val="Times New Roman"/>
        <family val="1"/>
      </rPr>
      <t>Tổng số tiền bằng chữ: Một tỷ, một trăm bốn mươi hai ngàn, sáu trăm ba mươi sáu ngàn, bốn trăm lẻ một</t>
    </r>
    <r>
      <rPr>
        <i/>
        <sz val="10"/>
        <rFont val="Times New Roman"/>
        <family val="1"/>
      </rPr>
      <t xml:space="preserve"> đồng.</t>
    </r>
  </si>
  <si>
    <t xml:space="preserve">Vượt khung </t>
  </si>
  <si>
    <t xml:space="preserve">Thu hút </t>
  </si>
  <si>
    <t xml:space="preserve">Tạ Xuân Hiếu </t>
  </si>
  <si>
    <t xml:space="preserve">Nâng Lương </t>
  </si>
  <si>
    <t>P/c thu hút, LN</t>
  </si>
  <si>
    <t>(Kèm theo Giấy rút dự toán/Ủy nhiệm chi số …….. ngày ….... tháng …... năm 2020)</t>
  </si>
  <si>
    <t>Số: 02</t>
  </si>
  <si>
    <t xml:space="preserve">Thanh toán Lương T12.2020 - Hệ Điều Trị Gián tiếp </t>
  </si>
  <si>
    <t xml:space="preserve">Nguyễn Minh Thảo </t>
  </si>
  <si>
    <t>5495215011621</t>
  </si>
  <si>
    <t>Mông Thị Điệp</t>
  </si>
  <si>
    <t>5495215015760</t>
  </si>
  <si>
    <t xml:space="preserve">Nguyễn Thị Minh Hiền </t>
  </si>
  <si>
    <t>5495215011644</t>
  </si>
  <si>
    <t>Bùi Thị Lan</t>
  </si>
  <si>
    <t>5495215011854</t>
  </si>
  <si>
    <t xml:space="preserve">Mai Thị Kim Liên </t>
  </si>
  <si>
    <t>5495215007913</t>
  </si>
  <si>
    <t xml:space="preserve">Ka Lệ Ngọc Hằng </t>
  </si>
  <si>
    <t>5495205140975</t>
  </si>
  <si>
    <t xml:space="preserve">Trần Thị Ánh Tuyết </t>
  </si>
  <si>
    <t>5495215011717</t>
  </si>
  <si>
    <t>5495215011680</t>
  </si>
  <si>
    <t xml:space="preserve">Nguyễn Bá Soạn </t>
  </si>
  <si>
    <t>5495215011696</t>
  </si>
  <si>
    <t>Hoàng Thị Kim Cúc</t>
  </si>
  <si>
    <t>5495215011700</t>
  </si>
  <si>
    <t xml:space="preserve">Hoàng Thị Hạt </t>
  </si>
  <si>
    <t>5495215012329</t>
  </si>
  <si>
    <t xml:space="preserve">Nguyễn Thị Hoan </t>
  </si>
  <si>
    <t>5495215001091</t>
  </si>
  <si>
    <r>
      <rPr>
        <sz val="10"/>
        <color rgb="FFFF0000"/>
        <rFont val="Times New Roman"/>
        <family val="1"/>
      </rPr>
      <t xml:space="preserve">Tổng số tiền bằng chữ: </t>
    </r>
    <r>
      <rPr>
        <i/>
        <sz val="10"/>
        <color rgb="FFFF0000"/>
        <rFont val="Times New Roman"/>
        <family val="1"/>
      </rPr>
      <t>Sáu mươi mốt triệu, tám trăm sáu mươi sáu ngàn, tám trăm mười hai đồng.</t>
    </r>
  </si>
  <si>
    <t>TN
VK</t>
  </si>
  <si>
    <t>Số: 01</t>
  </si>
  <si>
    <t>5495215012177</t>
  </si>
  <si>
    <t>Nguyễn Đình Hoan</t>
  </si>
  <si>
    <t>5495215028000</t>
  </si>
  <si>
    <t xml:space="preserve">Nguyễn Bá Khánh </t>
  </si>
  <si>
    <t>5495215012437</t>
  </si>
  <si>
    <t>Lê Hữu Tri</t>
  </si>
  <si>
    <t>5495215011802</t>
  </si>
  <si>
    <t>Lê Hữu Công</t>
  </si>
  <si>
    <t>5495215011769</t>
  </si>
  <si>
    <t xml:space="preserve">Trần Văn Sơn </t>
  </si>
  <si>
    <t>5495215012262</t>
  </si>
  <si>
    <t>Nông Đức Mạnh</t>
  </si>
  <si>
    <t>5495215022085</t>
  </si>
  <si>
    <t xml:space="preserve">Nguyễn Thị Túy Dung </t>
  </si>
  <si>
    <t>5495215011775</t>
  </si>
  <si>
    <t xml:space="preserve">Lê Thị Hồng Hạnh </t>
  </si>
  <si>
    <t>5495215027050</t>
  </si>
  <si>
    <t>5495215012420</t>
  </si>
  <si>
    <t xml:space="preserve">Lý Thị Thanh Nga </t>
  </si>
  <si>
    <t>5495215027043</t>
  </si>
  <si>
    <t xml:space="preserve">Trần Văn Lâm </t>
  </si>
  <si>
    <t>5495215004786</t>
  </si>
  <si>
    <t xml:space="preserve">Phạm Thị Thu Hằng </t>
  </si>
  <si>
    <t>5495215011831</t>
  </si>
  <si>
    <t>Hoàng Thị Như Trang</t>
  </si>
  <si>
    <t>5495215027037</t>
  </si>
  <si>
    <t xml:space="preserve">K' K Làng </t>
  </si>
  <si>
    <t>5495215027089</t>
  </si>
  <si>
    <t xml:space="preserve">Phan Thị Loan </t>
  </si>
  <si>
    <t xml:space="preserve">Hồ Sư Lưu </t>
  </si>
  <si>
    <t>5495215008741</t>
  </si>
  <si>
    <t xml:space="preserve">Lê Hoanh Kiều </t>
  </si>
  <si>
    <t>5495215027513</t>
  </si>
  <si>
    <t>Nguyễn Thị Ngọc Hà</t>
  </si>
  <si>
    <t>5495215005750</t>
  </si>
  <si>
    <t xml:space="preserve">Đậu Thị Huyền </t>
  </si>
  <si>
    <t>5495215011752</t>
  </si>
  <si>
    <t xml:space="preserve">Lê Thị Hiền </t>
  </si>
  <si>
    <t>5495215000756</t>
  </si>
  <si>
    <t xml:space="preserve">Nguyễn Thị Khai </t>
  </si>
  <si>
    <t>5495215001040</t>
  </si>
  <si>
    <t xml:space="preserve">Vũ Duy Hiển </t>
  </si>
  <si>
    <t>5495215027520</t>
  </si>
  <si>
    <t xml:space="preserve">Nguyễn Thị Mai </t>
  </si>
  <si>
    <t>Hồ Thị Bích Đào</t>
  </si>
  <si>
    <t>5495215012863</t>
  </si>
  <si>
    <t>Nguyễn Thị Tuyên</t>
  </si>
  <si>
    <t>5495215012358</t>
  </si>
  <si>
    <t>Văn Thị Hồng Khuyên</t>
  </si>
  <si>
    <t>5495215005040</t>
  </si>
  <si>
    <t xml:space="preserve">Lục Văn Công </t>
  </si>
  <si>
    <t>5495215011883</t>
  </si>
  <si>
    <t xml:space="preserve">Vũ Thị Thanh Bình </t>
  </si>
  <si>
    <t>5495215011933</t>
  </si>
  <si>
    <t xml:space="preserve">Hoàng Thị Thoa </t>
  </si>
  <si>
    <t>5495215027700</t>
  </si>
  <si>
    <t xml:space="preserve">Trần Thị Minh Hiếu </t>
  </si>
  <si>
    <t>5495215005874</t>
  </si>
  <si>
    <t xml:space="preserve">Đinh Thị Thông </t>
  </si>
  <si>
    <t>5495215027066</t>
  </si>
  <si>
    <t>Vũ Thị Thanh Nga</t>
  </si>
  <si>
    <t>5495215011956</t>
  </si>
  <si>
    <t xml:space="preserve">Ngô Thị Lương </t>
  </si>
  <si>
    <t>5495215011962</t>
  </si>
  <si>
    <t xml:space="preserve">Nông Văn Niệm </t>
  </si>
  <si>
    <t>5495215012023</t>
  </si>
  <si>
    <t>K ' Sieo</t>
  </si>
  <si>
    <t>5495215011991</t>
  </si>
  <si>
    <t xml:space="preserve">Võ Thanh Tùng </t>
  </si>
  <si>
    <t>5495215012017</t>
  </si>
  <si>
    <t xml:space="preserve">Mông Thị Hương </t>
  </si>
  <si>
    <t>5495205036517</t>
  </si>
  <si>
    <t xml:space="preserve">Nguyễn Hữu Thành </t>
  </si>
  <si>
    <t>5495205148143</t>
  </si>
  <si>
    <t xml:space="preserve">Phạm Thị Tiến </t>
  </si>
  <si>
    <t>5495215012052</t>
  </si>
  <si>
    <t>Phan Thị Hoa</t>
  </si>
  <si>
    <t>5495215012046</t>
  </si>
  <si>
    <t xml:space="preserve">Nguyễn Văn Thắng </t>
  </si>
  <si>
    <t>5495215027492</t>
  </si>
  <si>
    <t xml:space="preserve">Nguyễn Thị Trang </t>
  </si>
  <si>
    <t>5495215027072</t>
  </si>
  <si>
    <t xml:space="preserve">Đinh Thị Thủy Ngân </t>
  </si>
  <si>
    <t>5495215012075</t>
  </si>
  <si>
    <t>Nghỉ T.sản</t>
  </si>
  <si>
    <t xml:space="preserve">Nông Đức Mạnh </t>
  </si>
  <si>
    <t>Đi Học</t>
  </si>
  <si>
    <t xml:space="preserve">Hồ Thị Bích Đào </t>
  </si>
  <si>
    <t>TL.P/c độc hại</t>
  </si>
  <si>
    <t xml:space="preserve">Nguyễn Thị Tuyên </t>
  </si>
  <si>
    <t xml:space="preserve"> </t>
  </si>
  <si>
    <r>
      <t xml:space="preserve">Tổng số tiền bằng chữ: </t>
    </r>
    <r>
      <rPr>
        <i/>
        <sz val="9"/>
        <rFont val="Times New Roman"/>
        <family val="1"/>
      </rPr>
      <t>Một tỷ, năm trăm hai mươi mốt triệu, hai trăm bảy mươi tám ngàn, chín trăm hai mươi hai đồng.</t>
    </r>
  </si>
  <si>
    <t xml:space="preserve">Nguyễn Văn Hải </t>
  </si>
  <si>
    <t>5495215011615</t>
  </si>
  <si>
    <t xml:space="preserve">Nguyễn Thúy Hằng </t>
  </si>
  <si>
    <t>5495215011927</t>
  </si>
  <si>
    <t xml:space="preserve">Đặng Thị Vân </t>
  </si>
  <si>
    <t>5495215012335</t>
  </si>
  <si>
    <t xml:space="preserve">Nguyễn Đức Chi </t>
  </si>
  <si>
    <t>5495215013061</t>
  </si>
  <si>
    <t>Vũ Văn Hài</t>
  </si>
  <si>
    <t xml:space="preserve">5495 205 174 410 </t>
  </si>
  <si>
    <t>Ka Thuyết</t>
  </si>
  <si>
    <t>5495215030308</t>
  </si>
  <si>
    <t>Đậu Thị Hồng Hoàn</t>
  </si>
  <si>
    <t>5495215030372</t>
  </si>
  <si>
    <t>Hồ Thị Hoàng Anh</t>
  </si>
  <si>
    <t>5495215030389</t>
  </si>
  <si>
    <t>Ka Rầu</t>
  </si>
  <si>
    <t>5495205040832</t>
  </si>
  <si>
    <t>Đinh Quang Phụng</t>
  </si>
  <si>
    <t>5495215030649</t>
  </si>
  <si>
    <t>K Rèn</t>
  </si>
  <si>
    <t>5495215030610</t>
  </si>
  <si>
    <t>Ka Kính</t>
  </si>
  <si>
    <t>5495215033370</t>
  </si>
  <si>
    <t>Ka Nhiễm</t>
  </si>
  <si>
    <t>5490205388632</t>
  </si>
  <si>
    <t>Ngày …… tháng …… năm 2022</t>
  </si>
  <si>
    <t>Touneh Ái Loan</t>
  </si>
  <si>
    <t xml:space="preserve">Thanh toán Thu nhập tăng thêm năm 2023 - Hệ Điều Trị Trực Tiếp </t>
  </si>
  <si>
    <t>(Kèm theo Giấy rút dự toán/Ủy nhiệm chi số ....... ngày ….... tháng …... năm 2023)</t>
  </si>
  <si>
    <t>PT1;</t>
  </si>
  <si>
    <t>Luân Thị Huế</t>
  </si>
  <si>
    <t>Đỗ Thành Nhân</t>
  </si>
  <si>
    <t>(Kèm theo Giấy rút dự toán/Ủy nhiệm chi số …….. ngày ….... tháng …... năm 2023)</t>
  </si>
  <si>
    <t>Ngày …… tháng …… năm 2023</t>
  </si>
  <si>
    <t xml:space="preserve">Thanh toán Thu nhập tăng thêm năm 2023 - Dân Số </t>
  </si>
  <si>
    <t xml:space="preserve"> Thu nhập tăng thêm năm 2023 - HĐ68</t>
  </si>
  <si>
    <t>Võ Lê Thanh Tâm</t>
  </si>
  <si>
    <t>Hoàng Trọng Nghĩa</t>
  </si>
  <si>
    <t>5495215033329</t>
  </si>
  <si>
    <t>Thanh toán Thu nhập tăng thêm năm 2023 - Hệ Xã</t>
  </si>
  <si>
    <t>p1</t>
  </si>
  <si>
    <t>Thanh toán Thu nhập tăng thêm năm 2023 - Dự Phòng</t>
  </si>
  <si>
    <t>p2</t>
  </si>
  <si>
    <t>tst2</t>
  </si>
  <si>
    <t>Ka Dâu</t>
  </si>
  <si>
    <t>5495205115570</t>
  </si>
  <si>
    <t>5495215033387</t>
  </si>
  <si>
    <t>K' Rèn</t>
  </si>
  <si>
    <t>Ka Sám</t>
  </si>
  <si>
    <t>5495215033495</t>
  </si>
  <si>
    <t>p4</t>
  </si>
  <si>
    <t>Njan Bích</t>
  </si>
  <si>
    <t>5409205130309</t>
  </si>
  <si>
    <t>Kơ Să Nai Trang</t>
  </si>
  <si>
    <t>Nguyễn Trần Bảo Hân</t>
  </si>
  <si>
    <t>5495215033539</t>
  </si>
  <si>
    <t>p5</t>
  </si>
  <si>
    <t>p4; ts T5</t>
  </si>
  <si>
    <t>P5</t>
  </si>
  <si>
    <t>p2;P5</t>
  </si>
  <si>
    <t>Vũ Thị Dung</t>
  </si>
  <si>
    <t>5495205091000</t>
  </si>
  <si>
    <t>Bùi Thị Oanh</t>
  </si>
  <si>
    <t>5495215033726</t>
  </si>
  <si>
    <t>P10</t>
  </si>
  <si>
    <t>Nguyễn Thị Bảy</t>
  </si>
  <si>
    <t>5495205204607</t>
  </si>
  <si>
    <t>Lâm Ngọc Uyên Phương</t>
  </si>
  <si>
    <t>5495205043007</t>
  </si>
  <si>
    <t>Nguyễn Thị Ánh Ngân</t>
  </si>
  <si>
    <t>5495205209080</t>
  </si>
  <si>
    <t>Ka Ngân</t>
  </si>
  <si>
    <t>5495215033857</t>
  </si>
  <si>
    <t>Bùi Thị Mỹ Linh</t>
  </si>
  <si>
    <t>5495215033863</t>
  </si>
  <si>
    <t>K' Yuyền</t>
  </si>
  <si>
    <t>5495215033870</t>
  </si>
  <si>
    <t>P11</t>
  </si>
  <si>
    <t>p1;P11</t>
  </si>
  <si>
    <t>TS T11</t>
  </si>
  <si>
    <t>P10; TS T11</t>
  </si>
  <si>
    <t>P5;P11</t>
  </si>
  <si>
    <t>Ô T11</t>
  </si>
  <si>
    <t>Lê Ka Thị Thu Hiền</t>
  </si>
  <si>
    <t>5495215033892</t>
  </si>
  <si>
    <t>Trà Thị Bảo Nhi</t>
  </si>
  <si>
    <t>5495215033920</t>
  </si>
  <si>
    <t>Lê Thị Thu Trang</t>
  </si>
  <si>
    <t>5495215033907</t>
  </si>
  <si>
    <t>PT1;P12</t>
  </si>
  <si>
    <t>pt1; P12</t>
  </si>
  <si>
    <t>p4;P12</t>
  </si>
  <si>
    <t>P11;P12</t>
  </si>
  <si>
    <t>ĐHT1;P12</t>
  </si>
  <si>
    <t>P12</t>
  </si>
  <si>
    <t>tst11/22;P12</t>
  </si>
  <si>
    <t>p2;P12</t>
  </si>
  <si>
    <t>P5;P12</t>
  </si>
  <si>
    <t>Ka Hợi</t>
  </si>
  <si>
    <t>5495215034111</t>
  </si>
  <si>
    <t>P3</t>
  </si>
  <si>
    <t>P10;P3</t>
  </si>
  <si>
    <t>P3;P10</t>
  </si>
  <si>
    <t>P3;P11</t>
  </si>
  <si>
    <t>P3;P12</t>
  </si>
  <si>
    <t>p3</t>
  </si>
  <si>
    <t>p3;P12</t>
  </si>
  <si>
    <t>p6</t>
  </si>
  <si>
    <t>p</t>
  </si>
  <si>
    <t>p4;p6</t>
  </si>
  <si>
    <t>p7</t>
  </si>
  <si>
    <t>p2;p7</t>
  </si>
  <si>
    <t>p8</t>
  </si>
  <si>
    <t>ĐH;p8</t>
  </si>
  <si>
    <t>p9</t>
  </si>
  <si>
    <t>ĐH;p9</t>
  </si>
  <si>
    <t>PT1;p9</t>
  </si>
  <si>
    <t>p9;TST10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</si>
</sst>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0.0000"/>
    <numFmt numFmtId="167" formatCode="0.0"/>
    <numFmt numFmtId="168" formatCode="0.00000"/>
    <numFmt numFmtId="169" formatCode="#,##0.0"/>
  </numFmts>
  <fonts count="81">
    <font>
      <sz val="8"/>
      <color indexed="8"/>
      <name val="Arial"/>
      <charset val="204"/>
    </font>
    <font>
      <sz val="8"/>
      <color indexed="8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name val="VNI-Times"/>
    </font>
    <font>
      <b/>
      <sz val="10"/>
      <color rgb="FFFF0000"/>
      <name val="Times New Roman"/>
      <family val="1"/>
    </font>
    <font>
      <sz val="10"/>
      <name val=".VnTime"/>
      <family val="2"/>
    </font>
    <font>
      <b/>
      <sz val="10"/>
      <color rgb="FF000000"/>
      <name val="Calibri"/>
      <family val="2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rgb="FFFF0000"/>
      <name val="Times New Roman"/>
      <family val="1"/>
    </font>
    <font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sz val="10"/>
      <color rgb="FF0000FF"/>
      <name val="Times New Roman"/>
      <family val="1"/>
    </font>
    <font>
      <i/>
      <sz val="12"/>
      <color indexed="8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i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rgb="FFFF0000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rgb="FFFF0000"/>
      <name val="Times New Roman"/>
      <family val="1"/>
    </font>
    <font>
      <sz val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color rgb="FFFF0000"/>
      <name val="VNI-Times"/>
    </font>
    <font>
      <b/>
      <sz val="11"/>
      <color indexed="8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i/>
      <sz val="10"/>
      <color rgb="FFFF0000"/>
      <name val="Times New Roman"/>
      <family val="1"/>
    </font>
    <font>
      <i/>
      <sz val="9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.5"/>
      <name val="Times New Roman"/>
      <family val="1"/>
    </font>
    <font>
      <sz val="10.5"/>
      <name val=".VnTime"/>
      <family val="2"/>
    </font>
    <font>
      <i/>
      <sz val="9"/>
      <color indexed="8"/>
      <name val="Times New Roman"/>
      <family val="1"/>
    </font>
    <font>
      <sz val="10"/>
      <color rgb="FFFF0000"/>
      <name val=".VnTime"/>
      <family val="2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  <font>
      <i/>
      <sz val="8"/>
      <color indexed="8"/>
      <name val="Times New Roman"/>
      <family val="1"/>
    </font>
    <font>
      <sz val="10"/>
      <name val="Arial"/>
      <family val="2"/>
    </font>
    <font>
      <sz val="13"/>
      <name val="VNI-Times"/>
    </font>
    <font>
      <sz val="8"/>
      <color indexed="8"/>
      <name val="Arial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rgb="FFFF0000"/>
      <name val="Times New Roman"/>
      <family val="1"/>
    </font>
    <font>
      <sz val="8"/>
      <color indexed="8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</font>
    <font>
      <i/>
      <sz val="9"/>
      <color rgb="FFFF0000"/>
      <name val="Times New Roman"/>
      <family val="1"/>
    </font>
    <font>
      <b/>
      <sz val="9"/>
      <color rgb="FF000000"/>
      <name val="Calibri"/>
      <family val="2"/>
    </font>
    <font>
      <b/>
      <sz val="9"/>
      <color rgb="FFFF0000"/>
      <name val="Times New Roman"/>
      <family val="1"/>
    </font>
    <font>
      <i/>
      <sz val="9"/>
      <color indexed="8"/>
      <name val="Times New Roman"/>
      <family val="1"/>
    </font>
    <font>
      <b/>
      <sz val="9"/>
      <name val="Times New Roman"/>
      <family val="1"/>
    </font>
    <font>
      <sz val="9"/>
      <name val="VNI-Times"/>
    </font>
    <font>
      <b/>
      <i/>
      <sz val="9"/>
      <name val="Times New Roman"/>
      <family val="1"/>
    </font>
    <font>
      <sz val="9"/>
      <color rgb="FF0000FF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.VnTime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0.5"/>
      <name val="Times New Roman"/>
      <family val="1"/>
    </font>
    <font>
      <sz val="10.5"/>
      <color rgb="FFFF0000"/>
      <name val="Times New Roman"/>
      <family val="1"/>
    </font>
    <font>
      <sz val="9"/>
      <color rgb="FFFF0000"/>
      <name val="VNI-Times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0"/>
      </patternFill>
    </fill>
  </fills>
  <borders count="8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 style="dotted">
        <color indexed="8"/>
      </bottom>
      <diagonal/>
    </border>
    <border>
      <left style="thin">
        <color auto="1"/>
      </left>
      <right/>
      <top style="dotted">
        <color indexed="8"/>
      </top>
      <bottom style="dotted">
        <color indexed="8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auto="1"/>
      </right>
      <top style="dotted">
        <color auto="1"/>
      </top>
      <bottom style="dotted">
        <color indexed="8"/>
      </bottom>
      <diagonal/>
    </border>
    <border>
      <left style="thin">
        <color indexed="8"/>
      </left>
      <right style="thin">
        <color auto="1"/>
      </right>
      <top style="dotted">
        <color indexed="8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dotted">
        <color auto="1"/>
      </top>
      <bottom style="thin">
        <color auto="1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/>
      <diagonal/>
    </border>
    <border>
      <left style="thin">
        <color auto="1"/>
      </left>
      <right style="thin">
        <color auto="1"/>
      </right>
      <top/>
      <bottom style="dotted">
        <color indexed="8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 style="dotted">
        <color auto="1"/>
      </bottom>
      <diagonal/>
    </border>
    <border>
      <left style="thin">
        <color indexed="8"/>
      </left>
      <right/>
      <top style="dotted">
        <color indexed="8"/>
      </top>
      <bottom style="thin">
        <color auto="1"/>
      </bottom>
      <diagonal/>
    </border>
    <border>
      <left style="thin">
        <color auto="1"/>
      </left>
      <right/>
      <top style="dotted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 style="thin">
        <color auto="1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auto="1"/>
      </left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auto="1"/>
      </right>
      <top style="dotted">
        <color indexed="8"/>
      </top>
      <bottom style="dotted">
        <color indexed="8"/>
      </bottom>
      <diagonal/>
    </border>
    <border>
      <left style="thin">
        <color auto="1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auto="1"/>
      </right>
      <top style="dotted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auto="1"/>
      </left>
      <right/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auto="1"/>
      </left>
      <right/>
      <top style="dotted">
        <color indexed="8"/>
      </top>
      <bottom style="dotted">
        <color indexed="8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</borders>
  <cellStyleXfs count="26">
    <xf numFmtId="0" fontId="0" fillId="0" borderId="0" applyNumberFormat="0" applyFill="0" applyBorder="0" applyAlignment="0" applyProtection="0">
      <alignment vertical="top"/>
    </xf>
    <xf numFmtId="43" fontId="5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6" fillId="0" borderId="0"/>
    <xf numFmtId="0" fontId="62" fillId="0" borderId="0" applyNumberFormat="0" applyFill="0" applyBorder="0" applyAlignment="0" applyProtection="0">
      <alignment vertical="top"/>
    </xf>
    <xf numFmtId="0" fontId="63" fillId="0" borderId="0"/>
    <xf numFmtId="43" fontId="63" fillId="0" borderId="0" applyFont="0" applyFill="0" applyBorder="0" applyAlignment="0" applyProtection="0"/>
  </cellStyleXfs>
  <cellXfs count="622">
    <xf numFmtId="0" fontId="0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 vertical="center" wrapText="1" shrinkToFit="1"/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9" fillId="2" borderId="0" xfId="0" applyFont="1" applyFill="1" applyAlignment="1" applyProtection="1">
      <alignment horizontal="center" vertical="center" wrapText="1" shrinkToFit="1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11" fillId="2" borderId="2" xfId="0" applyFont="1" applyFill="1" applyBorder="1" applyAlignment="1" applyProtection="1">
      <alignment horizontal="center" vertical="center" wrapText="1" shrinkToFit="1"/>
      <protection locked="0"/>
    </xf>
    <xf numFmtId="0" fontId="1" fillId="2" borderId="3" xfId="0" applyFont="1" applyFill="1" applyBorder="1" applyAlignment="1" applyProtection="1">
      <alignment horizontal="center" vertical="center" wrapText="1" shrinkToFit="1"/>
      <protection locked="0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12" fillId="2" borderId="5" xfId="0" applyFont="1" applyFill="1" applyBorder="1" applyAlignment="1" applyProtection="1">
      <alignment horizontal="center" vertical="center" wrapText="1" shrinkToFit="1"/>
      <protection locked="0"/>
    </xf>
    <xf numFmtId="3" fontId="13" fillId="2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3" fillId="2" borderId="7" xfId="0" applyFont="1" applyFill="1" applyBorder="1" applyAlignment="1" applyProtection="1">
      <alignment horizontal="center" wrapText="1" shrinkToFit="1"/>
      <protection locked="0"/>
    </xf>
    <xf numFmtId="3" fontId="13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4" fillId="3" borderId="11" xfId="0" applyFont="1" applyFill="1" applyBorder="1" applyAlignment="1"/>
    <xf numFmtId="1" fontId="14" fillId="2" borderId="10" xfId="0" applyNumberFormat="1" applyFont="1" applyFill="1" applyBorder="1" applyAlignment="1" applyProtection="1">
      <alignment horizontal="center" wrapText="1" shrinkToFit="1"/>
      <protection locked="0"/>
    </xf>
    <xf numFmtId="0" fontId="14" fillId="2" borderId="10" xfId="0" applyFont="1" applyFill="1" applyBorder="1" applyAlignment="1" applyProtection="1">
      <alignment horizontal="left" wrapText="1" shrinkToFit="1"/>
      <protection locked="0"/>
    </xf>
    <xf numFmtId="3" fontId="15" fillId="2" borderId="10" xfId="0" applyNumberFormat="1" applyFont="1" applyFill="1" applyBorder="1" applyAlignment="1" applyProtection="1">
      <alignment horizontal="right" wrapText="1" shrinkToFit="1"/>
      <protection locked="0"/>
    </xf>
    <xf numFmtId="3" fontId="4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2" fillId="2" borderId="7" xfId="0" applyFont="1" applyFill="1" applyBorder="1" applyAlignment="1" applyProtection="1">
      <alignment horizontal="center" wrapText="1" shrinkToFit="1"/>
      <protection locked="0"/>
    </xf>
    <xf numFmtId="0" fontId="12" fillId="2" borderId="10" xfId="0" applyFont="1" applyFill="1" applyBorder="1" applyAlignment="1" applyProtection="1">
      <alignment horizontal="left" wrapText="1" shrinkToFit="1"/>
      <protection locked="0"/>
    </xf>
    <xf numFmtId="0" fontId="14" fillId="3" borderId="12" xfId="22" applyFont="1" applyFill="1" applyBorder="1"/>
    <xf numFmtId="164" fontId="17" fillId="3" borderId="13" xfId="20" applyNumberFormat="1" applyFont="1" applyFill="1" applyBorder="1" applyAlignment="1">
      <alignment horizontal="right"/>
    </xf>
    <xf numFmtId="3" fontId="16" fillId="2" borderId="10" xfId="0" applyNumberFormat="1" applyFont="1" applyFill="1" applyBorder="1" applyAlignment="1" applyProtection="1">
      <alignment horizontal="right" wrapText="1" shrinkToFit="1"/>
      <protection locked="0"/>
    </xf>
    <xf numFmtId="164" fontId="17" fillId="3" borderId="11" xfId="20" applyNumberFormat="1" applyFont="1" applyFill="1" applyBorder="1" applyAlignment="1">
      <alignment horizontal="right"/>
    </xf>
    <xf numFmtId="3" fontId="14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6" fillId="2" borderId="7" xfId="0" applyFont="1" applyFill="1" applyBorder="1" applyAlignment="1" applyProtection="1">
      <alignment horizontal="center" wrapText="1" shrinkToFit="1"/>
      <protection locked="0"/>
    </xf>
    <xf numFmtId="3" fontId="18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4" fillId="0" borderId="12" xfId="22" applyFont="1" applyBorder="1"/>
    <xf numFmtId="0" fontId="14" fillId="3" borderId="12" xfId="22" applyFont="1" applyFill="1" applyBorder="1" applyAlignment="1">
      <alignment horizontal="center"/>
    </xf>
    <xf numFmtId="3" fontId="19" fillId="0" borderId="10" xfId="5" applyNumberFormat="1" applyFont="1" applyBorder="1"/>
    <xf numFmtId="0" fontId="20" fillId="0" borderId="0" xfId="0" applyNumberFormat="1" applyFont="1" applyFill="1" applyBorder="1" applyAlignment="1" applyProtection="1">
      <alignment horizontal="left"/>
      <protection locked="0"/>
    </xf>
    <xf numFmtId="1" fontId="6" fillId="5" borderId="0" xfId="0" applyNumberFormat="1" applyFont="1" applyFill="1" applyAlignment="1" applyProtection="1">
      <alignment horizontal="center" vertical="center" wrapText="1" shrinkToFit="1"/>
      <protection locked="0"/>
    </xf>
    <xf numFmtId="0" fontId="22" fillId="0" borderId="0" xfId="0" applyNumberFormat="1" applyFont="1" applyFill="1" applyBorder="1" applyAlignment="1" applyProtection="1">
      <alignment horizontal="left"/>
      <protection locked="0"/>
    </xf>
    <xf numFmtId="1" fontId="1" fillId="5" borderId="0" xfId="0" applyNumberFormat="1" applyFont="1" applyFill="1" applyAlignment="1" applyProtection="1">
      <alignment horizontal="center" vertical="center" wrapText="1" shrinkToFit="1"/>
      <protection locked="0"/>
    </xf>
    <xf numFmtId="3" fontId="6" fillId="0" borderId="0" xfId="0" applyNumberFormat="1" applyFont="1" applyFill="1" applyBorder="1" applyAlignment="1" applyProtection="1">
      <alignment horizontal="left"/>
      <protection locked="0"/>
    </xf>
    <xf numFmtId="0" fontId="25" fillId="2" borderId="10" xfId="0" applyFont="1" applyFill="1" applyBorder="1" applyAlignment="1" applyProtection="1">
      <alignment horizontal="center" wrapText="1" shrinkToFit="1"/>
      <protection locked="0"/>
    </xf>
    <xf numFmtId="1" fontId="6" fillId="5" borderId="0" xfId="0" applyNumberFormat="1" applyFont="1" applyFill="1" applyAlignment="1" applyProtection="1">
      <alignment horizontal="center" wrapText="1" shrinkToFit="1"/>
      <protection locked="0"/>
    </xf>
    <xf numFmtId="0" fontId="4" fillId="2" borderId="10" xfId="0" applyFont="1" applyFill="1" applyBorder="1" applyAlignment="1" applyProtection="1">
      <alignment horizontal="center" wrapText="1" shrinkToFit="1"/>
      <protection locked="0"/>
    </xf>
    <xf numFmtId="1" fontId="2" fillId="5" borderId="0" xfId="0" applyNumberFormat="1" applyFont="1" applyFill="1" applyAlignment="1" applyProtection="1">
      <alignment horizontal="center" wrapText="1" shrinkToFit="1"/>
      <protection locked="0"/>
    </xf>
    <xf numFmtId="1" fontId="3" fillId="5" borderId="0" xfId="0" applyNumberFormat="1" applyFont="1" applyFill="1" applyAlignment="1" applyProtection="1">
      <alignment horizontal="center" wrapText="1" shrinkToFit="1"/>
      <protection locked="0"/>
    </xf>
    <xf numFmtId="0" fontId="26" fillId="2" borderId="10" xfId="0" applyFont="1" applyFill="1" applyBorder="1" applyAlignment="1" applyProtection="1">
      <alignment horizontal="center" wrapText="1" shrinkToFit="1"/>
      <protection locked="0"/>
    </xf>
    <xf numFmtId="3" fontId="12" fillId="2" borderId="10" xfId="0" applyNumberFormat="1" applyFont="1" applyFill="1" applyBorder="1" applyAlignment="1" applyProtection="1">
      <alignment horizontal="right" wrapText="1" shrinkToFit="1"/>
      <protection locked="0"/>
    </xf>
    <xf numFmtId="3" fontId="25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3" fillId="2" borderId="15" xfId="0" applyFont="1" applyFill="1" applyBorder="1" applyAlignment="1" applyProtection="1">
      <alignment horizontal="center" wrapText="1" shrinkToFit="1"/>
      <protection locked="0"/>
    </xf>
    <xf numFmtId="3" fontId="13" fillId="2" borderId="18" xfId="0" applyNumberFormat="1" applyFont="1" applyFill="1" applyBorder="1" applyAlignment="1" applyProtection="1">
      <alignment horizontal="right" wrapText="1" shrinkToFit="1"/>
      <protection locked="0"/>
    </xf>
    <xf numFmtId="0" fontId="14" fillId="0" borderId="1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/>
    </xf>
    <xf numFmtId="2" fontId="15" fillId="0" borderId="26" xfId="0" applyNumberFormat="1" applyFont="1" applyFill="1" applyBorder="1" applyAlignment="1">
      <alignment horizontal="right"/>
    </xf>
    <xf numFmtId="165" fontId="15" fillId="0" borderId="26" xfId="0" applyNumberFormat="1" applyFont="1" applyFill="1" applyBorder="1" applyAlignment="1"/>
    <xf numFmtId="165" fontId="15" fillId="0" borderId="29" xfId="0" applyNumberFormat="1" applyFont="1" applyFill="1" applyBorder="1" applyAlignment="1"/>
    <xf numFmtId="0" fontId="14" fillId="0" borderId="13" xfId="0" applyFont="1" applyFill="1" applyBorder="1" applyAlignment="1">
      <alignment horizontal="center"/>
    </xf>
    <xf numFmtId="2" fontId="14" fillId="0" borderId="13" xfId="0" applyNumberFormat="1" applyFont="1" applyFill="1" applyBorder="1" applyAlignment="1"/>
    <xf numFmtId="165" fontId="14" fillId="0" borderId="13" xfId="0" applyNumberFormat="1" applyFont="1" applyFill="1" applyBorder="1" applyAlignment="1"/>
    <xf numFmtId="0" fontId="14" fillId="0" borderId="32" xfId="0" applyFont="1" applyFill="1" applyBorder="1" applyAlignment="1">
      <alignment horizontal="center"/>
    </xf>
    <xf numFmtId="2" fontId="14" fillId="0" borderId="32" xfId="0" applyNumberFormat="1" applyFont="1" applyFill="1" applyBorder="1" applyAlignment="1"/>
    <xf numFmtId="165" fontId="14" fillId="0" borderId="32" xfId="0" applyNumberFormat="1" applyFont="1" applyFill="1" applyBorder="1" applyAlignment="1"/>
    <xf numFmtId="0" fontId="6" fillId="0" borderId="33" xfId="0" applyNumberFormat="1" applyFont="1" applyFill="1" applyBorder="1" applyAlignment="1" applyProtection="1">
      <protection locked="0"/>
    </xf>
    <xf numFmtId="0" fontId="28" fillId="2" borderId="0" xfId="0" applyFont="1" applyFill="1" applyAlignment="1" applyProtection="1">
      <alignment vertical="center" wrapText="1" shrinkToFit="1"/>
      <protection locked="0"/>
    </xf>
    <xf numFmtId="0" fontId="28" fillId="2" borderId="0" xfId="0" applyFont="1" applyFill="1" applyAlignment="1" applyProtection="1">
      <alignment horizontal="center" vertical="center" wrapText="1" shrinkToFit="1"/>
      <protection locked="0"/>
    </xf>
    <xf numFmtId="0" fontId="9" fillId="2" borderId="0" xfId="0" applyFont="1" applyFill="1" applyAlignment="1" applyProtection="1">
      <alignment wrapText="1" shrinkToFit="1"/>
      <protection locked="0"/>
    </xf>
    <xf numFmtId="0" fontId="9" fillId="2" borderId="0" xfId="0" applyFont="1" applyFill="1" applyAlignment="1" applyProtection="1">
      <alignment horizontal="center" vertical="top" wrapText="1" shrinkToFit="1"/>
      <protection locked="0"/>
    </xf>
    <xf numFmtId="0" fontId="9" fillId="2" borderId="0" xfId="0" applyFont="1" applyFill="1" applyAlignment="1" applyProtection="1">
      <alignment vertical="top" wrapText="1" shrinkToFit="1"/>
      <protection locked="0"/>
    </xf>
    <xf numFmtId="166" fontId="15" fillId="0" borderId="13" xfId="0" applyNumberFormat="1" applyFont="1" applyFill="1" applyBorder="1" applyAlignment="1"/>
    <xf numFmtId="167" fontId="15" fillId="0" borderId="26" xfId="0" applyNumberFormat="1" applyFont="1" applyFill="1" applyBorder="1" applyAlignment="1">
      <alignment horizontal="right"/>
    </xf>
    <xf numFmtId="166" fontId="15" fillId="0" borderId="26" xfId="0" applyNumberFormat="1" applyFont="1" applyFill="1" applyBorder="1" applyAlignment="1">
      <alignment horizontal="right"/>
    </xf>
    <xf numFmtId="168" fontId="14" fillId="0" borderId="13" xfId="0" applyNumberFormat="1" applyFont="1" applyFill="1" applyBorder="1" applyAlignment="1"/>
    <xf numFmtId="166" fontId="14" fillId="0" borderId="13" xfId="0" applyNumberFormat="1" applyFont="1" applyFill="1" applyBorder="1" applyAlignment="1"/>
    <xf numFmtId="168" fontId="15" fillId="0" borderId="13" xfId="0" applyNumberFormat="1" applyFont="1" applyFill="1" applyBorder="1" applyAlignment="1">
      <alignment horizontal="right"/>
    </xf>
    <xf numFmtId="166" fontId="15" fillId="0" borderId="13" xfId="0" applyNumberFormat="1" applyFont="1" applyFill="1" applyBorder="1" applyAlignment="1">
      <alignment horizontal="right"/>
    </xf>
    <xf numFmtId="2" fontId="15" fillId="0" borderId="13" xfId="0" applyNumberFormat="1" applyFont="1" applyFill="1" applyBorder="1" applyAlignment="1"/>
    <xf numFmtId="168" fontId="14" fillId="0" borderId="32" xfId="0" applyNumberFormat="1" applyFont="1" applyFill="1" applyBorder="1" applyAlignment="1"/>
    <xf numFmtId="2" fontId="15" fillId="0" borderId="32" xfId="0" applyNumberFormat="1" applyFont="1" applyFill="1" applyBorder="1" applyAlignment="1"/>
    <xf numFmtId="167" fontId="14" fillId="0" borderId="32" xfId="0" applyNumberFormat="1" applyFont="1" applyFill="1" applyBorder="1" applyAlignment="1">
      <alignment horizontal="right"/>
    </xf>
    <xf numFmtId="166" fontId="15" fillId="0" borderId="32" xfId="0" applyNumberFormat="1" applyFont="1" applyFill="1" applyBorder="1" applyAlignment="1">
      <alignment horizontal="right"/>
    </xf>
    <xf numFmtId="0" fontId="30" fillId="2" borderId="10" xfId="0" applyFont="1" applyFill="1" applyBorder="1" applyAlignment="1" applyProtection="1">
      <alignment horizontal="center" wrapText="1" shrinkToFit="1"/>
      <protection locked="0"/>
    </xf>
    <xf numFmtId="0" fontId="31" fillId="2" borderId="10" xfId="0" applyFont="1" applyFill="1" applyBorder="1" applyAlignment="1" applyProtection="1">
      <alignment horizontal="center" wrapText="1" shrinkToFit="1"/>
      <protection locked="0"/>
    </xf>
    <xf numFmtId="3" fontId="13" fillId="2" borderId="38" xfId="0" applyNumberFormat="1" applyFont="1" applyFill="1" applyBorder="1" applyAlignment="1" applyProtection="1">
      <alignment horizontal="right" wrapText="1" shrinkToFit="1"/>
      <protection locked="0"/>
    </xf>
    <xf numFmtId="1" fontId="5" fillId="5" borderId="0" xfId="0" applyNumberFormat="1" applyFont="1" applyFill="1" applyAlignment="1" applyProtection="1">
      <alignment horizontal="center" vertical="center" wrapText="1" shrinkToFit="1"/>
      <protection locked="0"/>
    </xf>
    <xf numFmtId="3" fontId="5" fillId="0" borderId="0" xfId="0" applyNumberFormat="1" applyFont="1" applyFill="1" applyBorder="1" applyAlignment="1" applyProtection="1">
      <alignment horizontal="left"/>
      <protection locked="0"/>
    </xf>
    <xf numFmtId="3" fontId="13" fillId="2" borderId="39" xfId="0" applyNumberFormat="1" applyFont="1" applyFill="1" applyBorder="1" applyAlignment="1" applyProtection="1">
      <alignment horizontal="right" wrapText="1" shrinkToFit="1"/>
      <protection locked="0"/>
    </xf>
    <xf numFmtId="3" fontId="13" fillId="2" borderId="43" xfId="0" applyNumberFormat="1" applyFont="1" applyFill="1" applyBorder="1" applyAlignment="1" applyProtection="1">
      <alignment horizontal="right" wrapText="1" shrinkToFit="1"/>
      <protection locked="0"/>
    </xf>
    <xf numFmtId="0" fontId="6" fillId="2" borderId="3" xfId="0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0" fontId="14" fillId="3" borderId="11" xfId="22" applyFont="1" applyFill="1" applyBorder="1"/>
    <xf numFmtId="41" fontId="17" fillId="6" borderId="11" xfId="13" applyFont="1" applyFill="1" applyBorder="1" applyAlignment="1">
      <alignment horizontal="right"/>
    </xf>
    <xf numFmtId="0" fontId="14" fillId="3" borderId="11" xfId="22" applyFont="1" applyFill="1" applyBorder="1" applyAlignment="1">
      <alignment horizontal="left"/>
    </xf>
    <xf numFmtId="3" fontId="19" fillId="0" borderId="11" xfId="5" applyNumberFormat="1" applyFont="1" applyBorder="1"/>
    <xf numFmtId="168" fontId="15" fillId="0" borderId="29" xfId="0" applyNumberFormat="1" applyFont="1" applyFill="1" applyBorder="1" applyAlignment="1">
      <alignment horizontal="right"/>
    </xf>
    <xf numFmtId="0" fontId="32" fillId="0" borderId="0" xfId="0" applyNumberFormat="1" applyFont="1" applyFill="1" applyBorder="1" applyAlignment="1" applyProtection="1">
      <alignment horizontal="left"/>
      <protection locked="0"/>
    </xf>
    <xf numFmtId="0" fontId="33" fillId="0" borderId="0" xfId="0" applyNumberFormat="1" applyFont="1" applyFill="1" applyBorder="1" applyAlignment="1" applyProtection="1">
      <alignment horizontal="left"/>
      <protection locked="0"/>
    </xf>
    <xf numFmtId="0" fontId="13" fillId="2" borderId="6" xfId="0" applyFont="1" applyFill="1" applyBorder="1" applyAlignment="1" applyProtection="1">
      <alignment horizontal="center" vertical="center" wrapText="1" shrinkToFit="1"/>
      <protection locked="0"/>
    </xf>
    <xf numFmtId="0" fontId="34" fillId="2" borderId="10" xfId="0" applyFont="1" applyFill="1" applyBorder="1" applyAlignment="1" applyProtection="1">
      <alignment horizontal="center" wrapText="1" shrinkToFit="1"/>
      <protection locked="0"/>
    </xf>
    <xf numFmtId="0" fontId="35" fillId="2" borderId="10" xfId="0" applyFont="1" applyFill="1" applyBorder="1" applyAlignment="1" applyProtection="1">
      <alignment horizontal="center" shrinkToFit="1"/>
      <protection locked="0"/>
    </xf>
    <xf numFmtId="3" fontId="34" fillId="2" borderId="18" xfId="0" applyNumberFormat="1" applyFont="1" applyFill="1" applyBorder="1" applyAlignment="1" applyProtection="1">
      <alignment horizontal="center" wrapText="1" shrinkToFit="1"/>
      <protection locked="0"/>
    </xf>
    <xf numFmtId="169" fontId="15" fillId="0" borderId="26" xfId="0" applyNumberFormat="1" applyFont="1" applyFill="1" applyBorder="1" applyAlignment="1">
      <alignment horizontal="right"/>
    </xf>
    <xf numFmtId="169" fontId="14" fillId="0" borderId="32" xfId="0" applyNumberFormat="1" applyFont="1" applyFill="1" applyBorder="1" applyAlignment="1">
      <alignment horizontal="center"/>
    </xf>
    <xf numFmtId="169" fontId="14" fillId="0" borderId="13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 applyProtection="1">
      <alignment horizontal="left"/>
      <protection locked="0"/>
    </xf>
    <xf numFmtId="0" fontId="2" fillId="7" borderId="0" xfId="0" applyNumberFormat="1" applyFont="1" applyFill="1" applyBorder="1" applyAlignment="1" applyProtection="1">
      <alignment horizontal="left"/>
      <protection locked="0"/>
    </xf>
    <xf numFmtId="0" fontId="37" fillId="0" borderId="0" xfId="0" applyNumberFormat="1" applyFont="1" applyFill="1" applyBorder="1" applyAlignment="1" applyProtection="1">
      <alignment horizontal="left"/>
      <protection locked="0"/>
    </xf>
    <xf numFmtId="0" fontId="38" fillId="2" borderId="19" xfId="0" applyFont="1" applyFill="1" applyBorder="1" applyAlignment="1" applyProtection="1">
      <alignment horizontal="center" vertical="center" wrapText="1" shrinkToFit="1"/>
      <protection locked="0"/>
    </xf>
    <xf numFmtId="0" fontId="36" fillId="2" borderId="19" xfId="0" applyFont="1" applyFill="1" applyBorder="1" applyAlignment="1" applyProtection="1">
      <alignment horizontal="center" vertical="center" wrapText="1" shrinkToFit="1"/>
      <protection locked="0"/>
    </xf>
    <xf numFmtId="3" fontId="15" fillId="2" borderId="14" xfId="0" applyNumberFormat="1" applyFont="1" applyFill="1" applyBorder="1" applyAlignment="1" applyProtection="1">
      <alignment horizontal="right" vertical="center" wrapText="1" shrinkToFit="1"/>
      <protection locked="0"/>
    </xf>
    <xf numFmtId="0" fontId="15" fillId="2" borderId="7" xfId="0" applyFont="1" applyFill="1" applyBorder="1" applyAlignment="1" applyProtection="1">
      <alignment horizontal="center" wrapText="1" shrinkToFit="1"/>
      <protection locked="0"/>
    </xf>
    <xf numFmtId="3" fontId="14" fillId="3" borderId="12" xfId="22" applyNumberFormat="1" applyFont="1" applyFill="1" applyBorder="1" applyAlignment="1">
      <alignment horizontal="center"/>
    </xf>
    <xf numFmtId="164" fontId="17" fillId="3" borderId="45" xfId="20" applyNumberFormat="1" applyFont="1" applyFill="1" applyBorder="1" applyAlignment="1">
      <alignment horizontal="right"/>
    </xf>
    <xf numFmtId="0" fontId="14" fillId="3" borderId="12" xfId="22" applyFont="1" applyFill="1" applyBorder="1" applyAlignment="1">
      <alignment horizontal="center" vertical="top" wrapText="1"/>
    </xf>
    <xf numFmtId="0" fontId="37" fillId="2" borderId="0" xfId="0" applyFont="1" applyFill="1" applyAlignment="1" applyProtection="1">
      <alignment vertical="center" wrapText="1" shrinkToFit="1"/>
      <protection locked="0"/>
    </xf>
    <xf numFmtId="0" fontId="37" fillId="0" borderId="0" xfId="0" applyNumberFormat="1" applyFont="1" applyFill="1" applyBorder="1" applyAlignment="1" applyProtection="1">
      <protection locked="0"/>
    </xf>
    <xf numFmtId="0" fontId="40" fillId="2" borderId="2" xfId="0" applyFont="1" applyFill="1" applyBorder="1" applyAlignment="1" applyProtection="1">
      <alignment horizontal="center" vertical="center" wrapText="1" shrinkToFit="1"/>
      <protection locked="0"/>
    </xf>
    <xf numFmtId="0" fontId="41" fillId="2" borderId="19" xfId="0" applyFont="1" applyFill="1" applyBorder="1" applyAlignment="1" applyProtection="1">
      <alignment horizontal="center" vertical="center" wrapText="1" shrinkToFit="1"/>
      <protection locked="0"/>
    </xf>
    <xf numFmtId="3" fontId="42" fillId="2" borderId="10" xfId="0" applyNumberFormat="1" applyFont="1" applyFill="1" applyBorder="1" applyAlignment="1" applyProtection="1">
      <alignment horizontal="right" wrapText="1" shrinkToFit="1"/>
      <protection locked="0"/>
    </xf>
    <xf numFmtId="1" fontId="2" fillId="5" borderId="0" xfId="0" applyNumberFormat="1" applyFont="1" applyFill="1" applyAlignment="1" applyProtection="1">
      <alignment horizontal="center" vertical="center" wrapText="1" shrinkToFit="1"/>
      <protection locked="0"/>
    </xf>
    <xf numFmtId="1" fontId="2" fillId="5" borderId="0" xfId="0" applyNumberFormat="1" applyFont="1" applyFill="1" applyBorder="1" applyAlignment="1" applyProtection="1">
      <alignment horizontal="center" vertical="center" wrapText="1" shrinkToFit="1"/>
      <protection locked="0"/>
    </xf>
    <xf numFmtId="1" fontId="36" fillId="5" borderId="0" xfId="0" applyNumberFormat="1" applyFont="1" applyFill="1" applyBorder="1" applyAlignment="1" applyProtection="1">
      <alignment horizontal="center" vertical="center" wrapText="1" shrinkToFit="1"/>
      <protection locked="0"/>
    </xf>
    <xf numFmtId="3" fontId="15" fillId="2" borderId="14" xfId="0" applyNumberFormat="1" applyFont="1" applyFill="1" applyBorder="1" applyAlignment="1" applyProtection="1">
      <alignment horizontal="center" vertical="center" wrapText="1" shrinkToFit="1"/>
      <protection locked="0"/>
    </xf>
    <xf numFmtId="43" fontId="2" fillId="0" borderId="0" xfId="1" applyFont="1" applyFill="1" applyBorder="1" applyAlignment="1" applyProtection="1">
      <alignment horizontal="left"/>
      <protection locked="0"/>
    </xf>
    <xf numFmtId="1" fontId="2" fillId="0" borderId="0" xfId="0" applyNumberFormat="1" applyFont="1" applyFill="1" applyBorder="1" applyAlignment="1" applyProtection="1">
      <alignment horizontal="left"/>
      <protection locked="0"/>
    </xf>
    <xf numFmtId="0" fontId="44" fillId="2" borderId="10" xfId="0" applyFont="1" applyFill="1" applyBorder="1" applyAlignment="1" applyProtection="1">
      <alignment horizontal="center" wrapText="1" shrinkToFit="1"/>
      <protection locked="0"/>
    </xf>
    <xf numFmtId="0" fontId="44" fillId="2" borderId="10" xfId="0" applyFont="1" applyFill="1" applyBorder="1" applyAlignment="1" applyProtection="1">
      <alignment horizontal="center" shrinkToFit="1"/>
      <protection locked="0"/>
    </xf>
    <xf numFmtId="0" fontId="4" fillId="2" borderId="10" xfId="0" applyFont="1" applyFill="1" applyBorder="1" applyAlignment="1" applyProtection="1">
      <alignment wrapText="1" shrinkToFit="1"/>
      <protection locked="0"/>
    </xf>
    <xf numFmtId="0" fontId="46" fillId="2" borderId="10" xfId="0" applyFont="1" applyFill="1" applyBorder="1" applyAlignment="1" applyProtection="1">
      <alignment horizontal="center" wrapText="1" shrinkToFit="1"/>
      <protection locked="0"/>
    </xf>
    <xf numFmtId="0" fontId="45" fillId="2" borderId="10" xfId="0" applyFont="1" applyFill="1" applyBorder="1" applyAlignment="1" applyProtection="1">
      <alignment horizontal="center" shrinkToFit="1"/>
      <protection locked="0"/>
    </xf>
    <xf numFmtId="164" fontId="17" fillId="9" borderId="11" xfId="20" applyNumberFormat="1" applyFont="1" applyFill="1" applyBorder="1" applyAlignment="1">
      <alignment horizontal="right"/>
    </xf>
    <xf numFmtId="0" fontId="15" fillId="2" borderId="32" xfId="0" applyFont="1" applyFill="1" applyBorder="1" applyAlignment="1" applyProtection="1">
      <alignment horizontal="center" wrapText="1" shrinkToFit="1"/>
      <protection locked="0"/>
    </xf>
    <xf numFmtId="3" fontId="15" fillId="2" borderId="32" xfId="0" applyNumberFormat="1" applyFont="1" applyFill="1" applyBorder="1" applyAlignment="1" applyProtection="1">
      <alignment horizontal="right" wrapText="1" shrinkToFit="1"/>
      <protection locked="0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protection locked="0"/>
    </xf>
    <xf numFmtId="0" fontId="38" fillId="2" borderId="0" xfId="0" applyFont="1" applyFill="1" applyBorder="1" applyAlignment="1" applyProtection="1">
      <alignment vertical="center" wrapText="1" shrinkToFit="1"/>
      <protection locked="0"/>
    </xf>
    <xf numFmtId="0" fontId="47" fillId="2" borderId="0" xfId="0" applyFont="1" applyFill="1" applyBorder="1" applyAlignment="1" applyProtection="1">
      <alignment vertical="center" wrapText="1" shrinkToFit="1"/>
      <protection locked="0"/>
    </xf>
    <xf numFmtId="0" fontId="47" fillId="2" borderId="0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8" fillId="2" borderId="0" xfId="0" applyFont="1" applyFill="1" applyBorder="1" applyAlignment="1" applyProtection="1">
      <alignment wrapText="1" shrinkToFit="1"/>
      <protection locked="0"/>
    </xf>
    <xf numFmtId="0" fontId="38" fillId="2" borderId="0" xfId="0" applyFont="1" applyFill="1" applyAlignment="1" applyProtection="1">
      <alignment horizontal="center" vertical="top" wrapText="1" shrinkToFit="1"/>
      <protection locked="0"/>
    </xf>
    <xf numFmtId="0" fontId="38" fillId="2" borderId="0" xfId="0" applyFont="1" applyFill="1" applyAlignment="1" applyProtection="1">
      <alignment vertical="top" wrapText="1" shrinkToFit="1"/>
      <protection locked="0"/>
    </xf>
    <xf numFmtId="0" fontId="38" fillId="2" borderId="0" xfId="0" applyFont="1" applyFill="1" applyAlignment="1" applyProtection="1">
      <alignment vertical="center" wrapText="1" shrinkToFit="1"/>
      <protection locked="0"/>
    </xf>
    <xf numFmtId="3" fontId="4" fillId="8" borderId="10" xfId="0" applyNumberFormat="1" applyFont="1" applyFill="1" applyBorder="1" applyAlignment="1" applyProtection="1">
      <alignment horizontal="right" wrapText="1" shrinkToFit="1"/>
      <protection locked="0"/>
    </xf>
    <xf numFmtId="3" fontId="4" fillId="8" borderId="47" xfId="0" applyNumberFormat="1" applyFont="1" applyFill="1" applyBorder="1" applyAlignment="1" applyProtection="1">
      <alignment horizontal="right" wrapText="1" shrinkToFit="1"/>
      <protection locked="0"/>
    </xf>
    <xf numFmtId="3" fontId="4" fillId="2" borderId="13" xfId="0" applyNumberFormat="1" applyFont="1" applyFill="1" applyBorder="1" applyAlignment="1" applyProtection="1">
      <alignment horizontal="right" wrapText="1" shrinkToFit="1"/>
      <protection locked="0"/>
    </xf>
    <xf numFmtId="3" fontId="29" fillId="2" borderId="32" xfId="0" applyNumberFormat="1" applyFont="1" applyFill="1" applyBorder="1" applyAlignment="1" applyProtection="1">
      <alignment horizontal="right" wrapText="1" shrinkToFit="1"/>
      <protection locked="0"/>
    </xf>
    <xf numFmtId="0" fontId="29" fillId="0" borderId="0" xfId="0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/>
    <xf numFmtId="2" fontId="29" fillId="0" borderId="0" xfId="0" applyNumberFormat="1" applyFont="1" applyFill="1" applyBorder="1" applyAlignment="1">
      <alignment horizontal="right"/>
    </xf>
    <xf numFmtId="167" fontId="15" fillId="0" borderId="0" xfId="0" applyNumberFormat="1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168" fontId="14" fillId="0" borderId="0" xfId="0" applyNumberFormat="1" applyFont="1" applyFill="1" applyBorder="1" applyAlignment="1"/>
    <xf numFmtId="166" fontId="29" fillId="0" borderId="0" xfId="0" applyNumberFormat="1" applyFont="1" applyFill="1" applyBorder="1" applyAlignment="1"/>
    <xf numFmtId="168" fontId="15" fillId="0" borderId="0" xfId="0" applyNumberFormat="1" applyFont="1" applyFill="1" applyBorder="1" applyAlignment="1">
      <alignment horizontal="right"/>
    </xf>
    <xf numFmtId="2" fontId="29" fillId="0" borderId="0" xfId="0" applyNumberFormat="1" applyFont="1" applyFill="1" applyBorder="1" applyAlignment="1"/>
    <xf numFmtId="166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right"/>
    </xf>
    <xf numFmtId="0" fontId="48" fillId="2" borderId="0" xfId="0" applyFont="1" applyFill="1" applyBorder="1" applyAlignment="1" applyProtection="1">
      <alignment vertical="center" wrapText="1" shrinkToFit="1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center" wrapText="1" shrinkToFit="1"/>
      <protection locked="0"/>
    </xf>
    <xf numFmtId="1" fontId="2" fillId="8" borderId="0" xfId="0" applyNumberFormat="1" applyFont="1" applyFill="1" applyAlignment="1" applyProtection="1">
      <alignment horizontal="center" wrapText="1" shrinkToFit="1"/>
      <protection locked="0"/>
    </xf>
    <xf numFmtId="0" fontId="44" fillId="8" borderId="47" xfId="0" applyFont="1" applyFill="1" applyBorder="1" applyAlignment="1" applyProtection="1">
      <alignment horizontal="center" wrapText="1" shrinkToFit="1"/>
      <protection locked="0"/>
    </xf>
    <xf numFmtId="1" fontId="3" fillId="5" borderId="0" xfId="0" applyNumberFormat="1" applyFont="1" applyFill="1" applyBorder="1" applyAlignment="1" applyProtection="1">
      <alignment horizontal="center" wrapText="1" shrinkToFit="1"/>
      <protection locked="0"/>
    </xf>
    <xf numFmtId="0" fontId="46" fillId="2" borderId="13" xfId="0" applyFont="1" applyFill="1" applyBorder="1" applyAlignment="1" applyProtection="1">
      <alignment horizontal="center" wrapText="1" shrinkToFit="1"/>
      <protection locked="0"/>
    </xf>
    <xf numFmtId="1" fontId="2" fillId="5" borderId="0" xfId="0" applyNumberFormat="1" applyFont="1" applyFill="1" applyBorder="1" applyAlignment="1" applyProtection="1">
      <alignment horizontal="center" wrapText="1" shrinkToFit="1"/>
      <protection locked="0"/>
    </xf>
    <xf numFmtId="0" fontId="30" fillId="2" borderId="13" xfId="0" applyFont="1" applyFill="1" applyBorder="1" applyAlignment="1" applyProtection="1">
      <alignment horizontal="center" wrapText="1" shrinkToFit="1"/>
      <protection locked="0"/>
    </xf>
    <xf numFmtId="0" fontId="26" fillId="2" borderId="32" xfId="0" applyFont="1" applyFill="1" applyBorder="1" applyAlignment="1" applyProtection="1">
      <alignment horizontal="center" wrapText="1" shrinkToFit="1"/>
      <protection locked="0"/>
    </xf>
    <xf numFmtId="164" fontId="17" fillId="3" borderId="0" xfId="20" applyNumberFormat="1" applyFont="1" applyFill="1" applyBorder="1" applyAlignment="1">
      <alignment horizontal="right"/>
    </xf>
    <xf numFmtId="3" fontId="15" fillId="2" borderId="0" xfId="0" applyNumberFormat="1" applyFont="1" applyFill="1" applyBorder="1" applyAlignment="1" applyProtection="1">
      <alignment horizontal="right" wrapText="1" shrinkToFit="1"/>
      <protection locked="0"/>
    </xf>
    <xf numFmtId="169" fontId="15" fillId="0" borderId="0" xfId="0" applyNumberFormat="1" applyFont="1" applyFill="1" applyBorder="1" applyAlignment="1">
      <alignment horizontal="right"/>
    </xf>
    <xf numFmtId="169" fontId="14" fillId="0" borderId="0" xfId="0" applyNumberFormat="1" applyFont="1" applyFill="1" applyBorder="1" applyAlignment="1">
      <alignment horizontal="center"/>
    </xf>
    <xf numFmtId="0" fontId="49" fillId="0" borderId="12" xfId="22" applyFont="1" applyBorder="1"/>
    <xf numFmtId="3" fontId="50" fillId="0" borderId="11" xfId="5" applyNumberFormat="1" applyFont="1" applyBorder="1"/>
    <xf numFmtId="0" fontId="49" fillId="0" borderId="12" xfId="22" applyFont="1" applyBorder="1" applyAlignment="1">
      <alignment horizontal="left"/>
    </xf>
    <xf numFmtId="0" fontId="49" fillId="0" borderId="12" xfId="22" applyFont="1" applyBorder="1" applyAlignment="1"/>
    <xf numFmtId="0" fontId="49" fillId="6" borderId="12" xfId="22" applyFont="1" applyFill="1" applyBorder="1" applyAlignment="1">
      <alignment horizontal="left"/>
    </xf>
    <xf numFmtId="0" fontId="49" fillId="6" borderId="12" xfId="22" applyFont="1" applyFill="1" applyBorder="1"/>
    <xf numFmtId="0" fontId="12" fillId="2" borderId="48" xfId="0" applyFont="1" applyFill="1" applyBorder="1" applyAlignment="1" applyProtection="1">
      <alignment horizontal="center" wrapText="1" shrinkToFit="1"/>
      <protection locked="0"/>
    </xf>
    <xf numFmtId="0" fontId="49" fillId="0" borderId="49" xfId="22" applyFont="1" applyBorder="1" applyAlignment="1">
      <alignment horizontal="left"/>
    </xf>
    <xf numFmtId="0" fontId="14" fillId="3" borderId="49" xfId="22" applyFont="1" applyFill="1" applyBorder="1" applyAlignment="1">
      <alignment horizontal="center"/>
    </xf>
    <xf numFmtId="0" fontId="12" fillId="2" borderId="50" xfId="0" applyFont="1" applyFill="1" applyBorder="1" applyAlignment="1" applyProtection="1">
      <alignment horizontal="left" wrapText="1" shrinkToFit="1"/>
      <protection locked="0"/>
    </xf>
    <xf numFmtId="3" fontId="50" fillId="0" borderId="51" xfId="5" applyNumberFormat="1" applyFont="1" applyBorder="1"/>
    <xf numFmtId="3" fontId="12" fillId="2" borderId="50" xfId="0" applyNumberFormat="1" applyFont="1" applyFill="1" applyBorder="1" applyAlignment="1" applyProtection="1">
      <alignment horizontal="right" wrapText="1" shrinkToFit="1"/>
      <protection locked="0"/>
    </xf>
    <xf numFmtId="0" fontId="14" fillId="3" borderId="12" xfId="22" applyFont="1" applyFill="1" applyBorder="1" applyAlignment="1">
      <alignment horizontal="left"/>
    </xf>
    <xf numFmtId="0" fontId="34" fillId="2" borderId="18" xfId="0" applyFont="1" applyFill="1" applyBorder="1" applyAlignment="1" applyProtection="1">
      <alignment horizontal="center" wrapText="1" shrinkToFit="1"/>
      <protection locked="0"/>
    </xf>
    <xf numFmtId="0" fontId="21" fillId="2" borderId="10" xfId="0" applyFont="1" applyFill="1" applyBorder="1" applyAlignment="1" applyProtection="1">
      <alignment horizontal="center" wrapText="1" shrinkToFit="1"/>
      <protection locked="0"/>
    </xf>
    <xf numFmtId="0" fontId="51" fillId="2" borderId="10" xfId="0" applyFont="1" applyFill="1" applyBorder="1" applyAlignment="1" applyProtection="1">
      <alignment horizontal="center" shrinkToFit="1"/>
      <protection locked="0"/>
    </xf>
    <xf numFmtId="0" fontId="51" fillId="2" borderId="10" xfId="0" applyFont="1" applyFill="1" applyBorder="1" applyAlignment="1" applyProtection="1">
      <alignment horizontal="center" wrapText="1" shrinkToFit="1"/>
      <protection locked="0"/>
    </xf>
    <xf numFmtId="0" fontId="14" fillId="3" borderId="12" xfId="22" applyFont="1" applyFill="1" applyBorder="1" applyAlignment="1">
      <alignment horizontal="left" vertical="top" wrapText="1"/>
    </xf>
    <xf numFmtId="0" fontId="14" fillId="3" borderId="49" xfId="22" applyFont="1" applyFill="1" applyBorder="1"/>
    <xf numFmtId="3" fontId="13" fillId="2" borderId="50" xfId="0" applyNumberFormat="1" applyFont="1" applyFill="1" applyBorder="1" applyAlignment="1" applyProtection="1">
      <alignment horizontal="right" wrapText="1" shrinkToFit="1"/>
      <protection locked="0"/>
    </xf>
    <xf numFmtId="164" fontId="17" fillId="3" borderId="51" xfId="20" applyNumberFormat="1" applyFont="1" applyFill="1" applyBorder="1" applyAlignment="1">
      <alignment horizontal="right"/>
    </xf>
    <xf numFmtId="0" fontId="38" fillId="0" borderId="0" xfId="0" applyNumberFormat="1" applyFont="1" applyFill="1" applyBorder="1" applyAlignment="1" applyProtection="1">
      <alignment horizontal="left"/>
      <protection locked="0"/>
    </xf>
    <xf numFmtId="0" fontId="13" fillId="2" borderId="52" xfId="0" applyFont="1" applyFill="1" applyBorder="1" applyAlignment="1" applyProtection="1">
      <alignment horizontal="center" wrapText="1" shrinkToFit="1"/>
      <protection locked="0"/>
    </xf>
    <xf numFmtId="3" fontId="52" fillId="0" borderId="10" xfId="5" applyNumberFormat="1" applyFont="1" applyBorder="1"/>
    <xf numFmtId="3" fontId="19" fillId="0" borderId="53" xfId="5" applyNumberFormat="1" applyFont="1" applyBorder="1"/>
    <xf numFmtId="3" fontId="12" fillId="2" borderId="53" xfId="0" applyNumberFormat="1" applyFont="1" applyFill="1" applyBorder="1" applyAlignment="1" applyProtection="1">
      <alignment horizontal="right" wrapText="1" shrinkToFit="1"/>
      <protection locked="0"/>
    </xf>
    <xf numFmtId="0" fontId="14" fillId="0" borderId="54" xfId="22" applyFont="1" applyBorder="1"/>
    <xf numFmtId="0" fontId="12" fillId="2" borderId="53" xfId="0" applyFont="1" applyFill="1" applyBorder="1" applyAlignment="1" applyProtection="1">
      <alignment horizontal="left" wrapText="1" shrinkToFit="1"/>
      <protection locked="0"/>
    </xf>
    <xf numFmtId="0" fontId="13" fillId="2" borderId="19" xfId="0" applyFont="1" applyFill="1" applyBorder="1" applyAlignment="1" applyProtection="1">
      <alignment horizontal="center" wrapText="1" shrinkToFit="1"/>
      <protection locked="0"/>
    </xf>
    <xf numFmtId="3" fontId="13" fillId="2" borderId="19" xfId="0" applyNumberFormat="1" applyFont="1" applyFill="1" applyBorder="1" applyAlignment="1" applyProtection="1">
      <alignment horizontal="right" wrapText="1" shrinkToFit="1"/>
      <protection locked="0"/>
    </xf>
    <xf numFmtId="3" fontId="25" fillId="2" borderId="53" xfId="0" applyNumberFormat="1" applyFont="1" applyFill="1" applyBorder="1" applyAlignment="1" applyProtection="1">
      <alignment horizontal="right" wrapText="1" shrinkToFit="1"/>
      <protection locked="0"/>
    </xf>
    <xf numFmtId="2" fontId="15" fillId="0" borderId="0" xfId="0" applyNumberFormat="1" applyFont="1" applyFill="1" applyBorder="1" applyAlignment="1"/>
    <xf numFmtId="0" fontId="31" fillId="2" borderId="53" xfId="0" applyFont="1" applyFill="1" applyBorder="1" applyAlignment="1" applyProtection="1">
      <alignment horizontal="center" wrapText="1" shrinkToFit="1"/>
      <protection locked="0"/>
    </xf>
    <xf numFmtId="0" fontId="34" fillId="2" borderId="19" xfId="0" applyFont="1" applyFill="1" applyBorder="1" applyAlignment="1" applyProtection="1">
      <alignment horizontal="center" wrapText="1" shrinkToFit="1"/>
      <protection locked="0"/>
    </xf>
    <xf numFmtId="3" fontId="19" fillId="0" borderId="55" xfId="5" applyNumberFormat="1" applyFont="1" applyBorder="1"/>
    <xf numFmtId="1" fontId="38" fillId="5" borderId="0" xfId="0" applyNumberFormat="1" applyFont="1" applyFill="1" applyBorder="1" applyAlignment="1" applyProtection="1">
      <alignment horizontal="center" vertical="center" wrapText="1" shrinkToFit="1"/>
      <protection locked="0"/>
    </xf>
    <xf numFmtId="3" fontId="38" fillId="0" borderId="0" xfId="0" applyNumberFormat="1" applyFont="1" applyFill="1" applyBorder="1" applyAlignment="1" applyProtection="1">
      <alignment horizontal="left"/>
      <protection locked="0"/>
    </xf>
    <xf numFmtId="3" fontId="13" fillId="2" borderId="14" xfId="0" applyNumberFormat="1" applyFont="1" applyFill="1" applyBorder="1" applyAlignment="1" applyProtection="1">
      <alignment horizontal="right" vertical="center" wrapText="1" shrinkToFit="1"/>
      <protection locked="0"/>
    </xf>
    <xf numFmtId="0" fontId="12" fillId="2" borderId="56" xfId="0" applyFont="1" applyFill="1" applyBorder="1" applyAlignment="1" applyProtection="1">
      <alignment horizontal="center" wrapText="1" shrinkToFit="1"/>
      <protection locked="0"/>
    </xf>
    <xf numFmtId="41" fontId="53" fillId="0" borderId="11" xfId="22" applyNumberFormat="1" applyFont="1" applyBorder="1"/>
    <xf numFmtId="41" fontId="54" fillId="0" borderId="11" xfId="22" applyNumberFormat="1" applyFont="1" applyBorder="1"/>
    <xf numFmtId="0" fontId="12" fillId="2" borderId="57" xfId="0" applyFont="1" applyFill="1" applyBorder="1" applyAlignment="1" applyProtection="1">
      <alignment horizontal="left" wrapText="1" shrinkToFit="1"/>
      <protection locked="0"/>
    </xf>
    <xf numFmtId="0" fontId="12" fillId="2" borderId="58" xfId="0" applyFont="1" applyFill="1" applyBorder="1" applyAlignment="1" applyProtection="1">
      <alignment horizontal="center" wrapText="1" shrinkToFit="1"/>
      <protection locked="0"/>
    </xf>
    <xf numFmtId="0" fontId="14" fillId="3" borderId="59" xfId="22" applyFont="1" applyFill="1" applyBorder="1"/>
    <xf numFmtId="0" fontId="12" fillId="2" borderId="60" xfId="0" applyFont="1" applyFill="1" applyBorder="1" applyAlignment="1" applyProtection="1">
      <alignment horizontal="left" wrapText="1" shrinkToFit="1"/>
      <protection locked="0"/>
    </xf>
    <xf numFmtId="41" fontId="53" fillId="0" borderId="51" xfId="22" applyNumberFormat="1" applyFont="1" applyBorder="1"/>
    <xf numFmtId="0" fontId="12" fillId="2" borderId="44" xfId="0" applyFont="1" applyFill="1" applyBorder="1" applyAlignment="1" applyProtection="1">
      <alignment horizontal="center" wrapText="1" shrinkToFit="1"/>
      <protection locked="0"/>
    </xf>
    <xf numFmtId="0" fontId="49" fillId="6" borderId="61" xfId="22" applyFont="1" applyFill="1" applyBorder="1" applyAlignment="1">
      <alignment horizontal="left"/>
    </xf>
    <xf numFmtId="0" fontId="49" fillId="3" borderId="61" xfId="22" applyFont="1" applyFill="1" applyBorder="1" applyAlignment="1">
      <alignment horizontal="center"/>
    </xf>
    <xf numFmtId="0" fontId="12" fillId="2" borderId="14" xfId="0" applyFont="1" applyFill="1" applyBorder="1" applyAlignment="1" applyProtection="1">
      <alignment horizontal="left" wrapText="1" shrinkToFit="1"/>
      <protection locked="0"/>
    </xf>
    <xf numFmtId="3" fontId="13" fillId="2" borderId="14" xfId="0" applyNumberFormat="1" applyFont="1" applyFill="1" applyBorder="1" applyAlignment="1" applyProtection="1">
      <alignment horizontal="right" wrapText="1" shrinkToFit="1"/>
      <protection locked="0"/>
    </xf>
    <xf numFmtId="3" fontId="50" fillId="0" borderId="46" xfId="5" applyNumberFormat="1" applyFont="1" applyBorder="1"/>
    <xf numFmtId="3" fontId="12" fillId="2" borderId="14" xfId="0" applyNumberFormat="1" applyFont="1" applyFill="1" applyBorder="1" applyAlignment="1" applyProtection="1">
      <alignment horizontal="right" wrapText="1" shrinkToFit="1"/>
      <protection locked="0"/>
    </xf>
    <xf numFmtId="0" fontId="49" fillId="3" borderId="12" xfId="22" applyFont="1" applyFill="1" applyBorder="1" applyAlignment="1">
      <alignment horizontal="center"/>
    </xf>
    <xf numFmtId="0" fontId="2" fillId="3" borderId="12" xfId="22" applyFont="1" applyFill="1" applyBorder="1" applyAlignment="1">
      <alignment horizontal="center"/>
    </xf>
    <xf numFmtId="0" fontId="2" fillId="3" borderId="49" xfId="22" applyFont="1" applyFill="1" applyBorder="1" applyAlignment="1">
      <alignment horizontal="center"/>
    </xf>
    <xf numFmtId="0" fontId="14" fillId="3" borderId="61" xfId="22" applyFont="1" applyFill="1" applyBorder="1"/>
    <xf numFmtId="0" fontId="14" fillId="3" borderId="61" xfId="22" applyFont="1" applyFill="1" applyBorder="1" applyAlignment="1">
      <alignment horizontal="center"/>
    </xf>
    <xf numFmtId="164" fontId="17" fillId="3" borderId="46" xfId="20" applyNumberFormat="1" applyFont="1" applyFill="1" applyBorder="1" applyAlignment="1">
      <alignment horizontal="right"/>
    </xf>
    <xf numFmtId="3" fontId="25" fillId="2" borderId="50" xfId="0" applyNumberFormat="1" applyFont="1" applyFill="1" applyBorder="1" applyAlignment="1" applyProtection="1">
      <alignment horizontal="right" wrapText="1" shrinkToFit="1"/>
      <protection locked="0"/>
    </xf>
    <xf numFmtId="0" fontId="13" fillId="2" borderId="14" xfId="0" applyFont="1" applyFill="1" applyBorder="1" applyAlignment="1" applyProtection="1">
      <alignment horizontal="center" vertical="center" wrapText="1" shrinkToFit="1"/>
      <protection locked="0"/>
    </xf>
    <xf numFmtId="0" fontId="55" fillId="2" borderId="10" xfId="0" applyFont="1" applyFill="1" applyBorder="1" applyAlignment="1" applyProtection="1">
      <alignment horizontal="center" wrapText="1" shrinkToFit="1"/>
      <protection locked="0"/>
    </xf>
    <xf numFmtId="0" fontId="31" fillId="2" borderId="50" xfId="0" applyFont="1" applyFill="1" applyBorder="1" applyAlignment="1" applyProtection="1">
      <alignment horizontal="center" wrapText="1" shrinkToFit="1"/>
      <protection locked="0"/>
    </xf>
    <xf numFmtId="0" fontId="34" fillId="2" borderId="14" xfId="0" applyFont="1" applyFill="1" applyBorder="1" applyAlignment="1" applyProtection="1">
      <alignment horizontal="center" wrapText="1" shrinkToFit="1"/>
      <protection locked="0"/>
    </xf>
    <xf numFmtId="0" fontId="34" fillId="2" borderId="50" xfId="0" applyFont="1" applyFill="1" applyBorder="1" applyAlignment="1" applyProtection="1">
      <alignment horizontal="center" wrapText="1" shrinkToFit="1"/>
      <protection locked="0"/>
    </xf>
    <xf numFmtId="0" fontId="15" fillId="0" borderId="21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166" fontId="14" fillId="0" borderId="29" xfId="0" applyNumberFormat="1" applyFont="1" applyFill="1" applyBorder="1" applyAlignment="1"/>
    <xf numFmtId="3" fontId="13" fillId="2" borderId="58" xfId="0" applyNumberFormat="1" applyFont="1" applyFill="1" applyBorder="1" applyAlignment="1" applyProtection="1">
      <alignment horizontal="right" wrapText="1" shrinkToFit="1"/>
      <protection locked="0"/>
    </xf>
    <xf numFmtId="0" fontId="14" fillId="3" borderId="12" xfId="22" quotePrefix="1" applyFont="1" applyFill="1" applyBorder="1" applyAlignment="1">
      <alignment horizontal="center"/>
    </xf>
    <xf numFmtId="0" fontId="14" fillId="3" borderId="11" xfId="22" quotePrefix="1" applyFont="1" applyFill="1" applyBorder="1" applyAlignment="1">
      <alignment horizontal="center"/>
    </xf>
    <xf numFmtId="3" fontId="14" fillId="3" borderId="11" xfId="22" quotePrefix="1" applyNumberFormat="1" applyFont="1" applyFill="1" applyBorder="1" applyAlignment="1">
      <alignment horizontal="center"/>
    </xf>
    <xf numFmtId="0" fontId="14" fillId="3" borderId="59" xfId="22" quotePrefix="1" applyFont="1" applyFill="1" applyBorder="1" applyAlignment="1">
      <alignment horizontal="center"/>
    </xf>
    <xf numFmtId="0" fontId="14" fillId="3" borderId="54" xfId="22" quotePrefix="1" applyFont="1" applyFill="1" applyBorder="1" applyAlignment="1">
      <alignment horizontal="center"/>
    </xf>
    <xf numFmtId="0" fontId="16" fillId="3" borderId="12" xfId="22" quotePrefix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0" fillId="0" borderId="0" xfId="23" applyNumberFormat="1" applyFont="1" applyFill="1" applyBorder="1" applyAlignment="1" applyProtection="1">
      <alignment horizontal="left"/>
      <protection locked="0"/>
    </xf>
    <xf numFmtId="0" fontId="61" fillId="0" borderId="0" xfId="23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4" fillId="2" borderId="0" xfId="23" applyFont="1" applyFill="1" applyAlignment="1" applyProtection="1">
      <alignment vertical="center" wrapText="1" shrinkToFit="1"/>
      <protection locked="0"/>
    </xf>
    <xf numFmtId="1" fontId="60" fillId="5" borderId="0" xfId="23" applyNumberFormat="1" applyFont="1" applyFill="1" applyAlignment="1" applyProtection="1">
      <alignment horizontal="center" vertical="center" wrapText="1" shrinkToFit="1"/>
      <protection locked="0"/>
    </xf>
    <xf numFmtId="0" fontId="64" fillId="0" borderId="0" xfId="23" applyNumberFormat="1" applyFont="1" applyFill="1" applyBorder="1" applyAlignment="1" applyProtection="1">
      <alignment horizontal="left"/>
      <protection locked="0"/>
    </xf>
    <xf numFmtId="0" fontId="60" fillId="0" borderId="0" xfId="23" applyNumberFormat="1" applyFont="1" applyFill="1" applyBorder="1" applyAlignment="1" applyProtection="1">
      <alignment horizontal="center"/>
      <protection locked="0"/>
    </xf>
    <xf numFmtId="0" fontId="64" fillId="2" borderId="0" xfId="23" applyFont="1" applyFill="1" applyAlignment="1" applyProtection="1">
      <alignment horizontal="left" vertical="center" wrapText="1" shrinkToFit="1"/>
      <protection locked="0"/>
    </xf>
    <xf numFmtId="0" fontId="60" fillId="0" borderId="0" xfId="23" applyNumberFormat="1" applyFont="1" applyFill="1" applyBorder="1" applyAlignment="1" applyProtection="1">
      <protection locked="0"/>
    </xf>
    <xf numFmtId="0" fontId="64" fillId="2" borderId="0" xfId="23" applyFont="1" applyFill="1" applyAlignment="1" applyProtection="1">
      <alignment horizontal="center" vertical="center" wrapText="1" shrinkToFit="1"/>
      <protection locked="0"/>
    </xf>
    <xf numFmtId="0" fontId="66" fillId="0" borderId="0" xfId="23" applyNumberFormat="1" applyFont="1" applyFill="1" applyBorder="1" applyAlignment="1" applyProtection="1">
      <alignment horizontal="left"/>
      <protection locked="0"/>
    </xf>
    <xf numFmtId="0" fontId="64" fillId="2" borderId="0" xfId="23" applyFont="1" applyFill="1" applyAlignment="1" applyProtection="1">
      <alignment horizontal="left" vertical="center"/>
      <protection locked="0"/>
    </xf>
    <xf numFmtId="0" fontId="67" fillId="2" borderId="0" xfId="23" applyFont="1" applyFill="1" applyAlignment="1" applyProtection="1">
      <alignment vertical="center"/>
      <protection locked="0"/>
    </xf>
    <xf numFmtId="0" fontId="64" fillId="2" borderId="66" xfId="23" applyFont="1" applyFill="1" applyBorder="1" applyAlignment="1" applyProtection="1">
      <alignment horizontal="center" vertical="center" wrapText="1" shrinkToFit="1"/>
      <protection locked="0"/>
    </xf>
    <xf numFmtId="0" fontId="60" fillId="2" borderId="2" xfId="23" applyFont="1" applyFill="1" applyBorder="1" applyAlignment="1" applyProtection="1">
      <alignment horizontal="center" vertical="center" wrapText="1" shrinkToFit="1"/>
      <protection locked="0"/>
    </xf>
    <xf numFmtId="0" fontId="60" fillId="2" borderId="63" xfId="23" applyFont="1" applyFill="1" applyBorder="1" applyAlignment="1" applyProtection="1">
      <alignment horizontal="center" vertical="center" wrapText="1" shrinkToFit="1"/>
      <protection locked="0"/>
    </xf>
    <xf numFmtId="0" fontId="60" fillId="2" borderId="66" xfId="23" applyFont="1" applyFill="1" applyBorder="1" applyAlignment="1" applyProtection="1">
      <alignment horizontal="center" vertical="center" wrapText="1" shrinkToFit="1"/>
      <protection locked="0"/>
    </xf>
    <xf numFmtId="0" fontId="60" fillId="2" borderId="65" xfId="23" applyFont="1" applyFill="1" applyBorder="1" applyAlignment="1" applyProtection="1">
      <alignment horizontal="center" vertical="center" wrapText="1" shrinkToFit="1"/>
      <protection locked="0"/>
    </xf>
    <xf numFmtId="3" fontId="64" fillId="2" borderId="67" xfId="23" applyNumberFormat="1" applyFont="1" applyFill="1" applyBorder="1" applyAlignment="1" applyProtection="1">
      <alignment horizontal="right" vertical="center" wrapText="1" shrinkToFit="1"/>
      <protection locked="0"/>
    </xf>
    <xf numFmtId="0" fontId="60" fillId="2" borderId="67" xfId="23" applyFont="1" applyFill="1" applyBorder="1" applyAlignment="1" applyProtection="1">
      <alignment horizontal="center" vertical="center" wrapText="1" shrinkToFit="1"/>
      <protection locked="0"/>
    </xf>
    <xf numFmtId="3" fontId="59" fillId="2" borderId="10" xfId="23" applyNumberFormat="1" applyFont="1" applyFill="1" applyBorder="1" applyAlignment="1" applyProtection="1">
      <alignment horizontal="right" wrapText="1" shrinkToFit="1"/>
      <protection locked="0"/>
    </xf>
    <xf numFmtId="3" fontId="60" fillId="0" borderId="0" xfId="23" applyNumberFormat="1" applyFont="1" applyFill="1" applyBorder="1" applyAlignment="1" applyProtection="1">
      <alignment horizontal="left"/>
      <protection locked="0"/>
    </xf>
    <xf numFmtId="0" fontId="64" fillId="2" borderId="7" xfId="23" applyFont="1" applyFill="1" applyBorder="1" applyAlignment="1" applyProtection="1">
      <alignment horizontal="center" wrapText="1" shrinkToFit="1"/>
      <protection locked="0"/>
    </xf>
    <xf numFmtId="3" fontId="64" fillId="2" borderId="10" xfId="23" applyNumberFormat="1" applyFont="1" applyFill="1" applyBorder="1" applyAlignment="1" applyProtection="1">
      <alignment horizontal="right" wrapText="1" shrinkToFit="1"/>
      <protection locked="0"/>
    </xf>
    <xf numFmtId="0" fontId="60" fillId="2" borderId="10" xfId="23" applyFont="1" applyFill="1" applyBorder="1" applyAlignment="1" applyProtection="1">
      <alignment horizontal="center" wrapText="1" shrinkToFit="1"/>
      <protection locked="0"/>
    </xf>
    <xf numFmtId="1" fontId="60" fillId="5" borderId="0" xfId="23" applyNumberFormat="1" applyFont="1" applyFill="1" applyAlignment="1" applyProtection="1">
      <alignment horizontal="center" wrapText="1" shrinkToFit="1"/>
      <protection locked="0"/>
    </xf>
    <xf numFmtId="3" fontId="69" fillId="2" borderId="10" xfId="23" applyNumberFormat="1" applyFont="1" applyFill="1" applyBorder="1" applyAlignment="1" applyProtection="1">
      <alignment horizontal="right" wrapText="1" shrinkToFit="1"/>
      <protection locked="0"/>
    </xf>
    <xf numFmtId="1" fontId="59" fillId="5" borderId="0" xfId="23" applyNumberFormat="1" applyFont="1" applyFill="1" applyAlignment="1" applyProtection="1">
      <alignment horizontal="center" wrapText="1" shrinkToFit="1"/>
      <protection locked="0"/>
    </xf>
    <xf numFmtId="0" fontId="59" fillId="0" borderId="0" xfId="23" applyNumberFormat="1" applyFont="1" applyFill="1" applyBorder="1" applyAlignment="1" applyProtection="1">
      <alignment horizontal="left"/>
      <protection locked="0"/>
    </xf>
    <xf numFmtId="164" fontId="70" fillId="3" borderId="11" xfId="25" applyNumberFormat="1" applyFont="1" applyFill="1" applyBorder="1" applyAlignment="1">
      <alignment horizontal="right"/>
    </xf>
    <xf numFmtId="0" fontId="71" fillId="2" borderId="10" xfId="23" applyFont="1" applyFill="1" applyBorder="1" applyAlignment="1" applyProtection="1">
      <alignment horizontal="center" wrapText="1" shrinkToFit="1"/>
      <protection locked="0"/>
    </xf>
    <xf numFmtId="3" fontId="60" fillId="2" borderId="10" xfId="23" applyNumberFormat="1" applyFont="1" applyFill="1" applyBorder="1" applyAlignment="1" applyProtection="1">
      <alignment horizontal="right" wrapText="1" shrinkToFit="1"/>
      <protection locked="0"/>
    </xf>
    <xf numFmtId="0" fontId="59" fillId="0" borderId="19" xfId="23" applyFont="1" applyFill="1" applyBorder="1" applyAlignment="1">
      <alignment horizontal="center" vertical="center"/>
    </xf>
    <xf numFmtId="0" fontId="59" fillId="0" borderId="19" xfId="23" applyFont="1" applyFill="1" applyBorder="1" applyAlignment="1">
      <alignment horizontal="center" vertical="center" wrapText="1"/>
    </xf>
    <xf numFmtId="0" fontId="69" fillId="0" borderId="26" xfId="23" applyFont="1" applyFill="1" applyBorder="1" applyAlignment="1">
      <alignment horizontal="center"/>
    </xf>
    <xf numFmtId="2" fontId="69" fillId="0" borderId="26" xfId="23" applyNumberFormat="1" applyFont="1" applyFill="1" applyBorder="1" applyAlignment="1">
      <alignment horizontal="right"/>
    </xf>
    <xf numFmtId="165" fontId="69" fillId="0" borderId="26" xfId="23" applyNumberFormat="1" applyFont="1" applyFill="1" applyBorder="1" applyAlignment="1"/>
    <xf numFmtId="165" fontId="69" fillId="0" borderId="29" xfId="23" applyNumberFormat="1" applyFont="1" applyFill="1" applyBorder="1" applyAlignment="1"/>
    <xf numFmtId="166" fontId="69" fillId="0" borderId="13" xfId="23" applyNumberFormat="1" applyFont="1" applyFill="1" applyBorder="1" applyAlignment="1"/>
    <xf numFmtId="167" fontId="69" fillId="0" borderId="26" xfId="23" applyNumberFormat="1" applyFont="1" applyFill="1" applyBorder="1" applyAlignment="1">
      <alignment horizontal="right"/>
    </xf>
    <xf numFmtId="166" fontId="69" fillId="0" borderId="26" xfId="23" applyNumberFormat="1" applyFont="1" applyFill="1" applyBorder="1" applyAlignment="1">
      <alignment horizontal="right"/>
    </xf>
    <xf numFmtId="3" fontId="64" fillId="2" borderId="38" xfId="23" applyNumberFormat="1" applyFont="1" applyFill="1" applyBorder="1" applyAlignment="1" applyProtection="1">
      <alignment horizontal="right" wrapText="1" shrinkToFit="1"/>
      <protection locked="0"/>
    </xf>
    <xf numFmtId="169" fontId="59" fillId="0" borderId="26" xfId="23" applyNumberFormat="1" applyFont="1" applyFill="1" applyBorder="1" applyAlignment="1">
      <alignment horizontal="right"/>
    </xf>
    <xf numFmtId="1" fontId="69" fillId="5" borderId="0" xfId="23" applyNumberFormat="1" applyFont="1" applyFill="1" applyAlignment="1" applyProtection="1">
      <alignment horizontal="center" vertical="center" wrapText="1" shrinkToFit="1"/>
      <protection locked="0"/>
    </xf>
    <xf numFmtId="3" fontId="69" fillId="0" borderId="0" xfId="23" applyNumberFormat="1" applyFont="1" applyFill="1" applyBorder="1" applyAlignment="1" applyProtection="1">
      <alignment horizontal="left"/>
      <protection locked="0"/>
    </xf>
    <xf numFmtId="0" fontId="69" fillId="0" borderId="0" xfId="23" applyNumberFormat="1" applyFont="1" applyFill="1" applyBorder="1" applyAlignment="1" applyProtection="1">
      <alignment horizontal="left"/>
      <protection locked="0"/>
    </xf>
    <xf numFmtId="0" fontId="59" fillId="0" borderId="13" xfId="23" applyFont="1" applyFill="1" applyBorder="1" applyAlignment="1">
      <alignment horizontal="center"/>
    </xf>
    <xf numFmtId="2" fontId="59" fillId="0" borderId="13" xfId="23" applyNumberFormat="1" applyFont="1" applyFill="1" applyBorder="1" applyAlignment="1"/>
    <xf numFmtId="165" fontId="59" fillId="0" borderId="13" xfId="23" applyNumberFormat="1" applyFont="1" applyFill="1" applyBorder="1" applyAlignment="1"/>
    <xf numFmtId="168" fontId="59" fillId="0" borderId="13" xfId="23" applyNumberFormat="1" applyFont="1" applyFill="1" applyBorder="1" applyAlignment="1"/>
    <xf numFmtId="166" fontId="59" fillId="0" borderId="13" xfId="23" applyNumberFormat="1" applyFont="1" applyFill="1" applyBorder="1" applyAlignment="1"/>
    <xf numFmtId="168" fontId="69" fillId="0" borderId="13" xfId="23" applyNumberFormat="1" applyFont="1" applyFill="1" applyBorder="1" applyAlignment="1">
      <alignment horizontal="right"/>
    </xf>
    <xf numFmtId="166" fontId="69" fillId="0" borderId="13" xfId="23" applyNumberFormat="1" applyFont="1" applyFill="1" applyBorder="1" applyAlignment="1">
      <alignment horizontal="right"/>
    </xf>
    <xf numFmtId="3" fontId="64" fillId="2" borderId="39" xfId="23" applyNumberFormat="1" applyFont="1" applyFill="1" applyBorder="1" applyAlignment="1" applyProtection="1">
      <alignment horizontal="right" wrapText="1" shrinkToFit="1"/>
      <protection locked="0"/>
    </xf>
    <xf numFmtId="169" fontId="59" fillId="0" borderId="13" xfId="23" applyNumberFormat="1" applyFont="1" applyFill="1" applyBorder="1" applyAlignment="1">
      <alignment horizontal="center"/>
    </xf>
    <xf numFmtId="2" fontId="69" fillId="0" borderId="13" xfId="23" applyNumberFormat="1" applyFont="1" applyFill="1" applyBorder="1" applyAlignment="1"/>
    <xf numFmtId="168" fontId="59" fillId="0" borderId="13" xfId="23" applyNumberFormat="1" applyFont="1" applyFill="1" applyBorder="1" applyAlignment="1">
      <alignment horizontal="right"/>
    </xf>
    <xf numFmtId="169" fontId="59" fillId="0" borderId="40" xfId="23" applyNumberFormat="1" applyFont="1" applyFill="1" applyBorder="1" applyAlignment="1">
      <alignment horizontal="center"/>
    </xf>
    <xf numFmtId="167" fontId="59" fillId="0" borderId="13" xfId="23" applyNumberFormat="1" applyFont="1" applyFill="1" applyBorder="1" applyAlignment="1">
      <alignment horizontal="right"/>
    </xf>
    <xf numFmtId="167" fontId="69" fillId="0" borderId="13" xfId="23" applyNumberFormat="1" applyFont="1" applyFill="1" applyBorder="1" applyAlignment="1">
      <alignment horizontal="right"/>
    </xf>
    <xf numFmtId="169" fontId="59" fillId="0" borderId="41" xfId="23" applyNumberFormat="1" applyFont="1" applyFill="1" applyBorder="1" applyAlignment="1">
      <alignment horizontal="center"/>
    </xf>
    <xf numFmtId="169" fontId="59" fillId="0" borderId="42" xfId="23" applyNumberFormat="1" applyFont="1" applyFill="1" applyBorder="1" applyAlignment="1">
      <alignment horizontal="center"/>
    </xf>
    <xf numFmtId="0" fontId="59" fillId="0" borderId="32" xfId="23" applyFont="1" applyFill="1" applyBorder="1" applyAlignment="1">
      <alignment horizontal="center"/>
    </xf>
    <xf numFmtId="2" fontId="59" fillId="0" borderId="32" xfId="23" applyNumberFormat="1" applyFont="1" applyFill="1" applyBorder="1" applyAlignment="1"/>
    <xf numFmtId="165" fontId="59" fillId="0" borderId="32" xfId="23" applyNumberFormat="1" applyFont="1" applyFill="1" applyBorder="1" applyAlignment="1"/>
    <xf numFmtId="168" fontId="59" fillId="0" borderId="32" xfId="23" applyNumberFormat="1" applyFont="1" applyFill="1" applyBorder="1" applyAlignment="1"/>
    <xf numFmtId="2" fontId="69" fillId="0" borderId="32" xfId="23" applyNumberFormat="1" applyFont="1" applyFill="1" applyBorder="1" applyAlignment="1"/>
    <xf numFmtId="167" fontId="59" fillId="0" borderId="32" xfId="23" applyNumberFormat="1" applyFont="1" applyFill="1" applyBorder="1" applyAlignment="1">
      <alignment horizontal="right"/>
    </xf>
    <xf numFmtId="166" fontId="69" fillId="0" borderId="32" xfId="23" applyNumberFormat="1" applyFont="1" applyFill="1" applyBorder="1" applyAlignment="1">
      <alignment horizontal="right"/>
    </xf>
    <xf numFmtId="3" fontId="64" fillId="2" borderId="43" xfId="23" applyNumberFormat="1" applyFont="1" applyFill="1" applyBorder="1" applyAlignment="1" applyProtection="1">
      <alignment horizontal="right" wrapText="1" shrinkToFit="1"/>
      <protection locked="0"/>
    </xf>
    <xf numFmtId="169" fontId="59" fillId="0" borderId="32" xfId="23" applyNumberFormat="1" applyFont="1" applyFill="1" applyBorder="1" applyAlignment="1">
      <alignment horizontal="center"/>
    </xf>
    <xf numFmtId="0" fontId="60" fillId="0" borderId="33" xfId="23" applyNumberFormat="1" applyFont="1" applyFill="1" applyBorder="1" applyAlignment="1" applyProtection="1">
      <protection locked="0"/>
    </xf>
    <xf numFmtId="0" fontId="68" fillId="2" borderId="0" xfId="23" applyFont="1" applyFill="1" applyAlignment="1" applyProtection="1">
      <alignment vertical="center" wrapText="1" shrinkToFit="1"/>
      <protection locked="0"/>
    </xf>
    <xf numFmtId="0" fontId="68" fillId="2" borderId="0" xfId="23" applyFont="1" applyFill="1" applyAlignment="1" applyProtection="1">
      <alignment horizontal="center" vertical="center" wrapText="1" shrinkToFit="1"/>
      <protection locked="0"/>
    </xf>
    <xf numFmtId="0" fontId="60" fillId="2" borderId="0" xfId="23" applyFont="1" applyFill="1" applyAlignment="1" applyProtection="1">
      <alignment vertical="center" wrapText="1" shrinkToFit="1"/>
      <protection locked="0"/>
    </xf>
    <xf numFmtId="0" fontId="64" fillId="2" borderId="0" xfId="23" applyFont="1" applyFill="1" applyAlignment="1" applyProtection="1">
      <alignment wrapText="1" shrinkToFit="1"/>
      <protection locked="0"/>
    </xf>
    <xf numFmtId="0" fontId="64" fillId="2" borderId="0" xfId="23" applyFont="1" applyFill="1" applyAlignment="1" applyProtection="1">
      <alignment horizontal="center" vertical="top" wrapText="1" shrinkToFit="1"/>
      <protection locked="0"/>
    </xf>
    <xf numFmtId="0" fontId="64" fillId="2" borderId="0" xfId="23" applyFont="1" applyFill="1" applyAlignment="1" applyProtection="1">
      <alignment vertical="top" wrapText="1" shrinkToFit="1"/>
      <protection locked="0"/>
    </xf>
    <xf numFmtId="3" fontId="64" fillId="2" borderId="0" xfId="23" applyNumberFormat="1" applyFont="1" applyFill="1" applyBorder="1" applyAlignment="1" applyProtection="1">
      <alignment horizontal="right" vertical="center" wrapText="1" shrinkToFit="1"/>
      <protection locked="0"/>
    </xf>
    <xf numFmtId="0" fontId="73" fillId="3" borderId="68" xfId="0" applyFont="1" applyFill="1" applyBorder="1" applyAlignment="1"/>
    <xf numFmtId="1" fontId="73" fillId="2" borderId="10" xfId="0" applyNumberFormat="1" applyFont="1" applyFill="1" applyBorder="1" applyAlignment="1" applyProtection="1">
      <alignment horizontal="center" wrapText="1" shrinkToFit="1"/>
      <protection locked="0"/>
    </xf>
    <xf numFmtId="0" fontId="74" fillId="2" borderId="10" xfId="0" applyFont="1" applyFill="1" applyBorder="1" applyAlignment="1" applyProtection="1">
      <alignment horizontal="left" wrapText="1" shrinkToFit="1"/>
      <protection locked="0"/>
    </xf>
    <xf numFmtId="0" fontId="74" fillId="2" borderId="69" xfId="0" applyFont="1" applyFill="1" applyBorder="1" applyAlignment="1" applyProtection="1">
      <alignment horizontal="left" wrapText="1" shrinkToFit="1"/>
      <protection locked="0"/>
    </xf>
    <xf numFmtId="3" fontId="12" fillId="2" borderId="69" xfId="0" applyNumberFormat="1" applyFont="1" applyFill="1" applyBorder="1" applyAlignment="1" applyProtection="1">
      <alignment horizontal="right" wrapText="1" shrinkToFit="1"/>
      <protection locked="0"/>
    </xf>
    <xf numFmtId="3" fontId="25" fillId="2" borderId="69" xfId="0" applyNumberFormat="1" applyFont="1" applyFill="1" applyBorder="1" applyAlignment="1" applyProtection="1">
      <alignment horizontal="right" wrapText="1" shrinkToFit="1"/>
      <protection locked="0"/>
    </xf>
    <xf numFmtId="0" fontId="73" fillId="0" borderId="64" xfId="22" applyFont="1" applyBorder="1"/>
    <xf numFmtId="0" fontId="73" fillId="3" borderId="64" xfId="22" quotePrefix="1" applyFont="1" applyFill="1" applyBorder="1" applyAlignment="1">
      <alignment horizontal="center"/>
    </xf>
    <xf numFmtId="3" fontId="75" fillId="0" borderId="69" xfId="5" applyNumberFormat="1" applyFont="1" applyBorder="1"/>
    <xf numFmtId="0" fontId="76" fillId="0" borderId="0" xfId="0" applyNumberFormat="1" applyFont="1" applyFill="1" applyBorder="1" applyAlignment="1" applyProtection="1">
      <alignment horizontal="left"/>
      <protection locked="0"/>
    </xf>
    <xf numFmtId="0" fontId="77" fillId="0" borderId="0" xfId="0" applyNumberFormat="1" applyFont="1" applyFill="1" applyBorder="1" applyAlignment="1" applyProtection="1">
      <alignment horizontal="left"/>
      <protection locked="0"/>
    </xf>
    <xf numFmtId="0" fontId="59" fillId="6" borderId="64" xfId="22" applyFont="1" applyFill="1" applyBorder="1"/>
    <xf numFmtId="0" fontId="73" fillId="3" borderId="64" xfId="22" applyFont="1" applyFill="1" applyBorder="1"/>
    <xf numFmtId="3" fontId="16" fillId="2" borderId="69" xfId="0" applyNumberFormat="1" applyFont="1" applyFill="1" applyBorder="1" applyAlignment="1" applyProtection="1">
      <alignment horizontal="right" wrapText="1" shrinkToFit="1"/>
      <protection locked="0"/>
    </xf>
    <xf numFmtId="3" fontId="42" fillId="2" borderId="69" xfId="0" applyNumberFormat="1" applyFont="1" applyFill="1" applyBorder="1" applyAlignment="1" applyProtection="1">
      <alignment horizontal="right" wrapText="1" shrinkToFit="1"/>
      <protection locked="0"/>
    </xf>
    <xf numFmtId="41" fontId="53" fillId="0" borderId="71" xfId="22" applyNumberFormat="1" applyFont="1" applyBorder="1"/>
    <xf numFmtId="0" fontId="25" fillId="2" borderId="69" xfId="0" applyFont="1" applyFill="1" applyBorder="1" applyAlignment="1" applyProtection="1">
      <alignment horizontal="center" wrapText="1" shrinkToFit="1"/>
      <protection locked="0"/>
    </xf>
    <xf numFmtId="41" fontId="54" fillId="0" borderId="71" xfId="22" applyNumberFormat="1" applyFont="1" applyBorder="1"/>
    <xf numFmtId="0" fontId="78" fillId="0" borderId="64" xfId="22" applyFont="1" applyBorder="1"/>
    <xf numFmtId="0" fontId="78" fillId="0" borderId="70" xfId="22" applyFont="1" applyBorder="1"/>
    <xf numFmtId="0" fontId="73" fillId="3" borderId="70" xfId="22" quotePrefix="1" applyFont="1" applyFill="1" applyBorder="1" applyAlignment="1">
      <alignment horizontal="center"/>
    </xf>
    <xf numFmtId="0" fontId="73" fillId="3" borderId="72" xfId="22" applyFont="1" applyFill="1" applyBorder="1"/>
    <xf numFmtId="0" fontId="73" fillId="3" borderId="72" xfId="22" quotePrefix="1" applyFont="1" applyFill="1" applyBorder="1" applyAlignment="1">
      <alignment horizontal="center"/>
    </xf>
    <xf numFmtId="0" fontId="74" fillId="2" borderId="73" xfId="0" applyFont="1" applyFill="1" applyBorder="1" applyAlignment="1" applyProtection="1">
      <alignment horizontal="left" wrapText="1" shrinkToFi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3" fillId="3" borderId="70" xfId="0" applyFont="1" applyFill="1" applyBorder="1" applyAlignment="1"/>
    <xf numFmtId="1" fontId="73" fillId="2" borderId="69" xfId="0" applyNumberFormat="1" applyFont="1" applyFill="1" applyBorder="1" applyAlignment="1" applyProtection="1">
      <alignment horizontal="center" wrapText="1" shrinkToFit="1"/>
      <protection locked="0"/>
    </xf>
    <xf numFmtId="0" fontId="30" fillId="2" borderId="10" xfId="23" applyFont="1" applyFill="1" applyBorder="1" applyAlignment="1" applyProtection="1">
      <alignment horizontal="center" wrapText="1" shrinkToFit="1"/>
      <protection locked="0"/>
    </xf>
    <xf numFmtId="0" fontId="30" fillId="2" borderId="10" xfId="23" applyFont="1" applyFill="1" applyBorder="1" applyAlignment="1" applyProtection="1">
      <alignment horizontal="center" shrinkToFit="1"/>
      <protection locked="0"/>
    </xf>
    <xf numFmtId="0" fontId="4" fillId="2" borderId="44" xfId="0" applyFont="1" applyFill="1" applyBorder="1" applyAlignment="1" applyProtection="1">
      <alignment horizontal="center" vertical="center" wrapText="1" shrinkToFit="1"/>
      <protection locked="0"/>
    </xf>
    <xf numFmtId="0" fontId="4" fillId="2" borderId="7" xfId="0" applyFont="1" applyFill="1" applyBorder="1" applyAlignment="1" applyProtection="1">
      <alignment horizontal="center" wrapText="1" shrinkToFit="1"/>
      <protection locked="0"/>
    </xf>
    <xf numFmtId="0" fontId="4" fillId="3" borderId="12" xfId="22" applyFont="1" applyFill="1" applyBorder="1"/>
    <xf numFmtId="0" fontId="4" fillId="3" borderId="13" xfId="22" quotePrefix="1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left" wrapText="1" shrinkToFit="1"/>
      <protection locked="0"/>
    </xf>
    <xf numFmtId="0" fontId="4" fillId="9" borderId="12" xfId="22" applyFont="1" applyFill="1" applyBorder="1"/>
    <xf numFmtId="0" fontId="4" fillId="9" borderId="13" xfId="22" quotePrefix="1" applyFont="1" applyFill="1" applyBorder="1" applyAlignment="1">
      <alignment horizontal="center"/>
    </xf>
    <xf numFmtId="0" fontId="4" fillId="8" borderId="13" xfId="0" applyFont="1" applyFill="1" applyBorder="1" applyAlignment="1" applyProtection="1">
      <alignment horizontal="left" wrapText="1" shrinkToFit="1"/>
      <protection locked="0"/>
    </xf>
    <xf numFmtId="0" fontId="4" fillId="3" borderId="12" xfId="22" quotePrefix="1" applyFont="1" applyFill="1" applyBorder="1" applyAlignment="1">
      <alignment horizontal="center"/>
    </xf>
    <xf numFmtId="0" fontId="4" fillId="2" borderId="10" xfId="0" applyFont="1" applyFill="1" applyBorder="1" applyAlignment="1" applyProtection="1">
      <alignment horizontal="left" wrapText="1" shrinkToFit="1"/>
      <protection locked="0"/>
    </xf>
    <xf numFmtId="0" fontId="26" fillId="2" borderId="13" xfId="0" applyFont="1" applyFill="1" applyBorder="1" applyAlignment="1" applyProtection="1">
      <alignment horizontal="center" wrapText="1" shrinkToFit="1"/>
      <protection locked="0"/>
    </xf>
    <xf numFmtId="3" fontId="4" fillId="3" borderId="13" xfId="22" quotePrefix="1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 applyProtection="1">
      <alignment horizontal="center" wrapText="1" shrinkToFit="1"/>
      <protection locked="0"/>
    </xf>
    <xf numFmtId="3" fontId="4" fillId="2" borderId="9" xfId="0" applyNumberFormat="1" applyFont="1" applyFill="1" applyBorder="1" applyAlignment="1" applyProtection="1">
      <alignment horizontal="right" wrapText="1" shrinkToFit="1"/>
      <protection locked="0"/>
    </xf>
    <xf numFmtId="3" fontId="4" fillId="3" borderId="12" xfId="22" quotePrefix="1" applyNumberFormat="1" applyFont="1" applyFill="1" applyBorder="1" applyAlignment="1">
      <alignment horizontal="center"/>
    </xf>
    <xf numFmtId="0" fontId="4" fillId="3" borderId="12" xfId="22" quotePrefix="1" applyFont="1" applyFill="1" applyBorder="1" applyAlignment="1">
      <alignment horizontal="center" vertical="top" wrapText="1"/>
    </xf>
    <xf numFmtId="0" fontId="4" fillId="0" borderId="13" xfId="22" quotePrefix="1" applyFont="1" applyFill="1" applyBorder="1" applyAlignment="1">
      <alignment horizontal="center"/>
    </xf>
    <xf numFmtId="0" fontId="4" fillId="0" borderId="13" xfId="0" applyFont="1" applyFill="1" applyBorder="1" applyAlignment="1" applyProtection="1">
      <alignment horizontal="left" wrapText="1" shrinkToFit="1"/>
      <protection locked="0"/>
    </xf>
    <xf numFmtId="0" fontId="4" fillId="3" borderId="47" xfId="22" quotePrefix="1" applyFont="1" applyFill="1" applyBorder="1" applyAlignment="1">
      <alignment horizontal="center"/>
    </xf>
    <xf numFmtId="0" fontId="4" fillId="2" borderId="47" xfId="0" applyFont="1" applyFill="1" applyBorder="1" applyAlignment="1" applyProtection="1">
      <alignment horizontal="left" wrapText="1" shrinkToFit="1"/>
      <protection locked="0"/>
    </xf>
    <xf numFmtId="0" fontId="4" fillId="3" borderId="11" xfId="22" applyFont="1" applyFill="1" applyBorder="1"/>
    <xf numFmtId="0" fontId="4" fillId="3" borderId="11" xfId="22" quotePrefix="1" applyFont="1" applyFill="1" applyBorder="1" applyAlignment="1">
      <alignment horizontal="center"/>
    </xf>
    <xf numFmtId="0" fontId="4" fillId="3" borderId="12" xfId="22" applyFont="1" applyFill="1" applyBorder="1" applyAlignment="1">
      <alignment wrapText="1"/>
    </xf>
    <xf numFmtId="0" fontId="30" fillId="2" borderId="7" xfId="23" applyFont="1" applyFill="1" applyBorder="1" applyAlignment="1" applyProtection="1">
      <alignment horizontal="center" wrapText="1" shrinkToFit="1"/>
      <protection locked="0"/>
    </xf>
    <xf numFmtId="0" fontId="30" fillId="3" borderId="11" xfId="23" applyFont="1" applyFill="1" applyBorder="1" applyAlignment="1"/>
    <xf numFmtId="1" fontId="30" fillId="2" borderId="10" xfId="23" applyNumberFormat="1" applyFont="1" applyFill="1" applyBorder="1" applyAlignment="1" applyProtection="1">
      <alignment horizontal="center" wrapText="1" shrinkToFit="1"/>
      <protection locked="0"/>
    </xf>
    <xf numFmtId="0" fontId="30" fillId="2" borderId="10" xfId="23" applyFont="1" applyFill="1" applyBorder="1" applyAlignment="1" applyProtection="1">
      <alignment horizontal="left" wrapText="1" shrinkToFit="1"/>
      <protection locked="0"/>
    </xf>
    <xf numFmtId="3" fontId="30" fillId="2" borderId="10" xfId="23" applyNumberFormat="1" applyFont="1" applyFill="1" applyBorder="1" applyAlignment="1" applyProtection="1">
      <alignment horizontal="right" wrapText="1" shrinkToFit="1"/>
      <protection locked="0"/>
    </xf>
    <xf numFmtId="0" fontId="30" fillId="3" borderId="11" xfId="24" quotePrefix="1" applyFont="1" applyFill="1" applyBorder="1" applyAlignment="1">
      <alignment horizontal="center"/>
    </xf>
    <xf numFmtId="0" fontId="30" fillId="0" borderId="12" xfId="22" applyFont="1" applyBorder="1"/>
    <xf numFmtId="0" fontId="30" fillId="3" borderId="12" xfId="22" quotePrefix="1" applyFont="1" applyFill="1" applyBorder="1" applyAlignment="1">
      <alignment horizontal="center"/>
    </xf>
    <xf numFmtId="3" fontId="30" fillId="10" borderId="10" xfId="23" applyNumberFormat="1" applyFont="1" applyFill="1" applyBorder="1" applyAlignment="1" applyProtection="1">
      <alignment horizontal="right" wrapText="1" shrinkToFit="1"/>
      <protection locked="0"/>
    </xf>
    <xf numFmtId="0" fontId="30" fillId="3" borderId="12" xfId="24" applyFont="1" applyFill="1" applyBorder="1"/>
    <xf numFmtId="1" fontId="30" fillId="4" borderId="10" xfId="23" applyNumberFormat="1" applyFont="1" applyFill="1" applyBorder="1" applyAlignment="1" applyProtection="1">
      <alignment horizontal="center" wrapText="1" shrinkToFit="1"/>
      <protection locked="0"/>
    </xf>
    <xf numFmtId="0" fontId="30" fillId="3" borderId="12" xfId="24" quotePrefix="1" applyFont="1" applyFill="1" applyBorder="1" applyAlignment="1">
      <alignment horizontal="center"/>
    </xf>
    <xf numFmtId="1" fontId="30" fillId="2" borderId="14" xfId="23" applyNumberFormat="1" applyFont="1" applyFill="1" applyBorder="1" applyAlignment="1" applyProtection="1">
      <alignment horizontal="center" wrapText="1" shrinkToFit="1"/>
      <protection locked="0"/>
    </xf>
    <xf numFmtId="0" fontId="69" fillId="2" borderId="15" xfId="23" applyFont="1" applyFill="1" applyBorder="1" applyAlignment="1" applyProtection="1">
      <alignment horizontal="center" wrapText="1" shrinkToFit="1"/>
      <protection locked="0"/>
    </xf>
    <xf numFmtId="3" fontId="69" fillId="2" borderId="18" xfId="23" applyNumberFormat="1" applyFont="1" applyFill="1" applyBorder="1" applyAlignment="1" applyProtection="1">
      <alignment horizontal="right" wrapText="1" shrinkToFit="1"/>
      <protection locked="0"/>
    </xf>
    <xf numFmtId="0" fontId="30" fillId="2" borderId="18" xfId="23" applyFont="1" applyFill="1" applyBorder="1" applyAlignment="1" applyProtection="1">
      <alignment horizontal="center" wrapText="1" shrinkToFit="1"/>
      <protection locked="0"/>
    </xf>
    <xf numFmtId="0" fontId="16" fillId="3" borderId="64" xfId="22" applyFont="1" applyFill="1" applyBorder="1"/>
    <xf numFmtId="0" fontId="16" fillId="3" borderId="64" xfId="22" quotePrefix="1" applyFont="1" applyFill="1" applyBorder="1" applyAlignment="1">
      <alignment horizontal="center"/>
    </xf>
    <xf numFmtId="0" fontId="23" fillId="2" borderId="10" xfId="23" applyFont="1" applyFill="1" applyBorder="1" applyAlignment="1" applyProtection="1">
      <alignment horizontal="left" wrapText="1" shrinkToFit="1"/>
      <protection locked="0"/>
    </xf>
    <xf numFmtId="3" fontId="16" fillId="8" borderId="10" xfId="0" applyNumberFormat="1" applyFont="1" applyFill="1" applyBorder="1" applyAlignment="1" applyProtection="1">
      <alignment horizontal="right" wrapText="1" shrinkToFit="1"/>
      <protection locked="0"/>
    </xf>
    <xf numFmtId="3" fontId="23" fillId="2" borderId="69" xfId="23" applyNumberFormat="1" applyFont="1" applyFill="1" applyBorder="1" applyAlignment="1" applyProtection="1">
      <alignment horizontal="right" wrapText="1" shrinkToFit="1"/>
      <protection locked="0"/>
    </xf>
    <xf numFmtId="0" fontId="23" fillId="2" borderId="69" xfId="23" applyFont="1" applyFill="1" applyBorder="1" applyAlignment="1" applyProtection="1">
      <alignment horizontal="center" wrapText="1" shrinkToFit="1"/>
      <protection locked="0"/>
    </xf>
    <xf numFmtId="1" fontId="23" fillId="5" borderId="0" xfId="23" applyNumberFormat="1" applyFont="1" applyFill="1" applyAlignment="1" applyProtection="1">
      <alignment horizontal="center" wrapText="1" shrinkToFit="1"/>
      <protection locked="0"/>
    </xf>
    <xf numFmtId="0" fontId="23" fillId="0" borderId="0" xfId="23" applyNumberFormat="1" applyFont="1" applyFill="1" applyBorder="1" applyAlignment="1" applyProtection="1">
      <alignment horizontal="left"/>
      <protection locked="0"/>
    </xf>
    <xf numFmtId="0" fontId="23" fillId="3" borderId="64" xfId="22" applyFont="1" applyFill="1" applyBorder="1"/>
    <xf numFmtId="0" fontId="23" fillId="3" borderId="64" xfId="22" quotePrefix="1" applyFont="1" applyFill="1" applyBorder="1" applyAlignment="1">
      <alignment horizontal="center"/>
    </xf>
    <xf numFmtId="3" fontId="23" fillId="2" borderId="10" xfId="23" applyNumberFormat="1" applyFont="1" applyFill="1" applyBorder="1" applyAlignment="1" applyProtection="1">
      <alignment horizontal="right" wrapText="1" shrinkToFit="1"/>
      <protection locked="0"/>
    </xf>
    <xf numFmtId="0" fontId="23" fillId="2" borderId="10" xfId="23" applyFont="1" applyFill="1" applyBorder="1" applyAlignment="1" applyProtection="1">
      <alignment horizontal="center" wrapText="1" shrinkToFit="1"/>
      <protection locked="0"/>
    </xf>
    <xf numFmtId="0" fontId="16" fillId="2" borderId="69" xfId="0" applyFont="1" applyFill="1" applyBorder="1" applyAlignment="1" applyProtection="1">
      <alignment horizontal="left" wrapText="1" shrinkToFit="1"/>
      <protection locked="0"/>
    </xf>
    <xf numFmtId="41" fontId="54" fillId="3" borderId="11" xfId="22" applyNumberFormat="1" applyFont="1" applyFill="1" applyBorder="1"/>
    <xf numFmtId="0" fontId="79" fillId="0" borderId="64" xfId="22" applyFont="1" applyBorder="1"/>
    <xf numFmtId="3" fontId="16" fillId="2" borderId="53" xfId="0" applyNumberFormat="1" applyFont="1" applyFill="1" applyBorder="1" applyAlignment="1" applyProtection="1">
      <alignment horizontal="right" wrapText="1" shrinkToFit="1"/>
      <protection locked="0"/>
    </xf>
    <xf numFmtId="0" fontId="35" fillId="2" borderId="53" xfId="0" applyFont="1" applyFill="1" applyBorder="1" applyAlignment="1" applyProtection="1">
      <alignment horizontal="center" wrapText="1" shrinkToFit="1"/>
      <protection locked="0"/>
    </xf>
    <xf numFmtId="0" fontId="23" fillId="0" borderId="12" xfId="22" applyFont="1" applyBorder="1"/>
    <xf numFmtId="0" fontId="23" fillId="3" borderId="12" xfId="22" quotePrefix="1" applyFont="1" applyFill="1" applyBorder="1" applyAlignment="1">
      <alignment horizontal="center"/>
    </xf>
    <xf numFmtId="0" fontId="23" fillId="0" borderId="64" xfId="22" applyFont="1" applyBorder="1"/>
    <xf numFmtId="0" fontId="79" fillId="0" borderId="70" xfId="22" applyFont="1" applyBorder="1"/>
    <xf numFmtId="0" fontId="16" fillId="3" borderId="70" xfId="22" quotePrefix="1" applyFont="1" applyFill="1" applyBorder="1" applyAlignment="1">
      <alignment horizontal="center"/>
    </xf>
    <xf numFmtId="3" fontId="16" fillId="2" borderId="8" xfId="0" applyNumberFormat="1" applyFont="1" applyFill="1" applyBorder="1" applyAlignment="1" applyProtection="1">
      <alignment horizontal="right" wrapText="1" shrinkToFit="1"/>
      <protection locked="0"/>
    </xf>
    <xf numFmtId="0" fontId="23" fillId="3" borderId="11" xfId="23" applyFont="1" applyFill="1" applyBorder="1" applyAlignment="1"/>
    <xf numFmtId="1" fontId="23" fillId="2" borderId="10" xfId="23" applyNumberFormat="1" applyFont="1" applyFill="1" applyBorder="1" applyAlignment="1" applyProtection="1">
      <alignment horizontal="center" wrapText="1" shrinkToFit="1"/>
      <protection locked="0"/>
    </xf>
    <xf numFmtId="164" fontId="39" fillId="3" borderId="11" xfId="20" applyNumberFormat="1" applyFont="1" applyFill="1" applyBorder="1" applyAlignment="1">
      <alignment horizontal="right"/>
    </xf>
    <xf numFmtId="0" fontId="16" fillId="3" borderId="12" xfId="22" applyFont="1" applyFill="1" applyBorder="1"/>
    <xf numFmtId="0" fontId="16" fillId="2" borderId="10" xfId="0" applyFont="1" applyFill="1" applyBorder="1" applyAlignment="1" applyProtection="1">
      <alignment horizontal="left" wrapText="1" shrinkToFit="1"/>
      <protection locked="0"/>
    </xf>
    <xf numFmtId="0" fontId="16" fillId="2" borderId="10" xfId="0" applyFont="1" applyFill="1" applyBorder="1" applyAlignment="1" applyProtection="1">
      <alignment horizontal="center" wrapText="1" shrinkToFi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4" fillId="3" borderId="64" xfId="0" applyFont="1" applyFill="1" applyBorder="1" applyAlignment="1"/>
    <xf numFmtId="1" fontId="4" fillId="2" borderId="69" xfId="0" applyNumberFormat="1" applyFont="1" applyFill="1" applyBorder="1" applyAlignment="1" applyProtection="1">
      <alignment horizontal="center" wrapText="1" shrinkToFit="1"/>
      <protection locked="0"/>
    </xf>
    <xf numFmtId="0" fontId="4" fillId="2" borderId="69" xfId="0" applyFont="1" applyFill="1" applyBorder="1" applyAlignment="1" applyProtection="1">
      <alignment horizontal="left" wrapText="1" shrinkToFit="1"/>
      <protection locked="0"/>
    </xf>
    <xf numFmtId="0" fontId="49" fillId="0" borderId="64" xfId="22" applyFont="1" applyBorder="1"/>
    <xf numFmtId="0" fontId="4" fillId="3" borderId="64" xfId="22" quotePrefix="1" applyFont="1" applyFill="1" applyBorder="1" applyAlignment="1">
      <alignment horizontal="center"/>
    </xf>
    <xf numFmtId="0" fontId="12" fillId="2" borderId="10" xfId="0" applyFont="1" applyFill="1" applyBorder="1" applyAlignment="1" applyProtection="1">
      <alignment horizontal="center" wrapText="1" shrinkToFit="1"/>
      <protection locked="0"/>
    </xf>
    <xf numFmtId="3" fontId="19" fillId="0" borderId="10" xfId="5" applyNumberFormat="1" applyFont="1" applyBorder="1" applyAlignment="1">
      <alignment wrapText="1"/>
    </xf>
    <xf numFmtId="3" fontId="19" fillId="0" borderId="69" xfId="5" applyNumberFormat="1" applyFont="1" applyBorder="1" applyAlignment="1">
      <alignment wrapText="1"/>
    </xf>
    <xf numFmtId="0" fontId="30" fillId="3" borderId="71" xfId="23" applyFont="1" applyFill="1" applyBorder="1" applyAlignment="1"/>
    <xf numFmtId="0" fontId="30" fillId="3" borderId="71" xfId="24" quotePrefix="1" applyFont="1" applyFill="1" applyBorder="1" applyAlignment="1">
      <alignment horizontal="center"/>
    </xf>
    <xf numFmtId="0" fontId="30" fillId="2" borderId="69" xfId="23" applyFont="1" applyFill="1" applyBorder="1" applyAlignment="1" applyProtection="1">
      <alignment horizontal="left" wrapText="1" shrinkToFit="1"/>
      <protection locked="0"/>
    </xf>
    <xf numFmtId="3" fontId="30" fillId="2" borderId="69" xfId="23" applyNumberFormat="1" applyFont="1" applyFill="1" applyBorder="1" applyAlignment="1" applyProtection="1">
      <alignment horizontal="right" wrapText="1" shrinkToFit="1"/>
      <protection locked="0"/>
    </xf>
    <xf numFmtId="0" fontId="30" fillId="2" borderId="69" xfId="23" applyFont="1" applyFill="1" applyBorder="1" applyAlignment="1" applyProtection="1">
      <alignment horizontal="center" wrapText="1" shrinkToFit="1"/>
      <protection locked="0"/>
    </xf>
    <xf numFmtId="1" fontId="30" fillId="2" borderId="69" xfId="23" applyNumberFormat="1" applyFont="1" applyFill="1" applyBorder="1" applyAlignment="1" applyProtection="1">
      <alignment horizontal="center" wrapText="1" shrinkToFit="1"/>
      <protection locked="0"/>
    </xf>
    <xf numFmtId="3" fontId="30" fillId="2" borderId="0" xfId="23" applyNumberFormat="1" applyFont="1" applyFill="1" applyBorder="1" applyAlignment="1" applyProtection="1">
      <alignment horizontal="right" wrapText="1" shrinkToFit="1"/>
      <protection locked="0"/>
    </xf>
    <xf numFmtId="3" fontId="30" fillId="2" borderId="10" xfId="23" applyNumberFormat="1" applyFont="1" applyFill="1" applyBorder="1" applyAlignment="1" applyProtection="1">
      <alignment horizontal="left" wrapText="1" shrinkToFit="1"/>
      <protection locked="0"/>
    </xf>
    <xf numFmtId="0" fontId="4" fillId="9" borderId="70" xfId="22" applyFont="1" applyFill="1" applyBorder="1"/>
    <xf numFmtId="0" fontId="4" fillId="9" borderId="77" xfId="22" quotePrefix="1" applyFont="1" applyFill="1" applyBorder="1" applyAlignment="1">
      <alignment horizontal="center"/>
    </xf>
    <xf numFmtId="0" fontId="4" fillId="8" borderId="0" xfId="0" applyFont="1" applyFill="1" applyBorder="1" applyAlignment="1" applyProtection="1">
      <alignment horizontal="left" wrapText="1" shrinkToFit="1"/>
      <protection locked="0"/>
    </xf>
    <xf numFmtId="164" fontId="17" fillId="9" borderId="71" xfId="20" applyNumberFormat="1" applyFont="1" applyFill="1" applyBorder="1" applyAlignment="1">
      <alignment horizontal="right"/>
    </xf>
    <xf numFmtId="0" fontId="4" fillId="3" borderId="70" xfId="22" applyFont="1" applyFill="1" applyBorder="1"/>
    <xf numFmtId="0" fontId="4" fillId="3" borderId="70" xfId="22" quotePrefix="1" applyFont="1" applyFill="1" applyBorder="1" applyAlignment="1">
      <alignment horizontal="center"/>
    </xf>
    <xf numFmtId="164" fontId="17" fillId="3" borderId="71" xfId="20" applyNumberFormat="1" applyFont="1" applyFill="1" applyBorder="1" applyAlignment="1">
      <alignment horizontal="right"/>
    </xf>
    <xf numFmtId="3" fontId="4" fillId="2" borderId="69" xfId="0" applyNumberFormat="1" applyFont="1" applyFill="1" applyBorder="1" applyAlignment="1" applyProtection="1">
      <alignment horizontal="right" wrapText="1" shrinkToFit="1"/>
      <protection locked="0"/>
    </xf>
    <xf numFmtId="0" fontId="44" fillId="2" borderId="69" xfId="0" applyFont="1" applyFill="1" applyBorder="1" applyAlignment="1" applyProtection="1">
      <alignment horizontal="center" wrapText="1" shrinkToFit="1"/>
      <protection locked="0"/>
    </xf>
    <xf numFmtId="3" fontId="4" fillId="10" borderId="10" xfId="0" applyNumberFormat="1" applyFont="1" applyFill="1" applyBorder="1" applyAlignment="1" applyProtection="1">
      <alignment horizontal="right" wrapText="1" shrinkToFit="1"/>
      <protection locked="0"/>
    </xf>
    <xf numFmtId="164" fontId="17" fillId="3" borderId="79" xfId="2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 applyProtection="1">
      <alignment horizontal="right" wrapText="1" shrinkToFit="1"/>
      <protection locked="0"/>
    </xf>
    <xf numFmtId="3" fontId="4" fillId="4" borderId="10" xfId="0" applyNumberFormat="1" applyFont="1" applyFill="1" applyBorder="1" applyAlignment="1" applyProtection="1">
      <alignment horizontal="right" wrapText="1" shrinkToFit="1"/>
      <protection locked="0"/>
    </xf>
    <xf numFmtId="0" fontId="44" fillId="2" borderId="69" xfId="0" applyFont="1" applyFill="1" applyBorder="1" applyAlignment="1" applyProtection="1">
      <alignment horizontal="center" shrinkToFit="1"/>
      <protection locked="0"/>
    </xf>
    <xf numFmtId="0" fontId="4" fillId="3" borderId="77" xfId="22" quotePrefix="1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 wrapText="1" shrinkToFit="1"/>
      <protection locked="0"/>
    </xf>
    <xf numFmtId="0" fontId="44" fillId="2" borderId="0" xfId="0" applyFont="1" applyFill="1" applyBorder="1" applyAlignment="1" applyProtection="1">
      <alignment horizontal="center" wrapText="1" shrinkToFit="1"/>
      <protection locked="0"/>
    </xf>
    <xf numFmtId="0" fontId="16" fillId="2" borderId="69" xfId="0" applyFont="1" applyFill="1" applyBorder="1" applyAlignment="1" applyProtection="1">
      <alignment horizontal="center" wrapText="1" shrinkToFit="1"/>
      <protection locked="0"/>
    </xf>
    <xf numFmtId="0" fontId="49" fillId="0" borderId="70" xfId="22" applyFont="1" applyBorder="1"/>
    <xf numFmtId="0" fontId="14" fillId="3" borderId="70" xfId="22" quotePrefix="1" applyFont="1" applyFill="1" applyBorder="1" applyAlignment="1">
      <alignment horizontal="center"/>
    </xf>
    <xf numFmtId="0" fontId="12" fillId="2" borderId="69" xfId="0" applyFont="1" applyFill="1" applyBorder="1" applyAlignment="1" applyProtection="1">
      <alignment horizontal="left" wrapText="1" shrinkToFit="1"/>
      <protection locked="0"/>
    </xf>
    <xf numFmtId="41" fontId="53" fillId="0" borderId="45" xfId="22" applyNumberFormat="1" applyFont="1" applyBorder="1"/>
    <xf numFmtId="3" fontId="30" fillId="4" borderId="10" xfId="23" applyNumberFormat="1" applyFont="1" applyFill="1" applyBorder="1" applyAlignment="1" applyProtection="1">
      <alignment horizontal="right" wrapText="1" shrinkToFit="1"/>
      <protection locked="0"/>
    </xf>
    <xf numFmtId="0" fontId="30" fillId="2" borderId="69" xfId="23" applyFont="1" applyFill="1" applyBorder="1" applyAlignment="1" applyProtection="1">
      <alignment horizontal="center" shrinkToFit="1"/>
      <protection locked="0"/>
    </xf>
    <xf numFmtId="0" fontId="12" fillId="2" borderId="80" xfId="0" applyFont="1" applyFill="1" applyBorder="1" applyAlignment="1" applyProtection="1">
      <alignment horizontal="center" wrapText="1" shrinkToFit="1"/>
      <protection locked="0"/>
    </xf>
    <xf numFmtId="0" fontId="14" fillId="3" borderId="70" xfId="22" applyFont="1" applyFill="1" applyBorder="1"/>
    <xf numFmtId="0" fontId="73" fillId="3" borderId="81" xfId="22" applyFont="1" applyFill="1" applyBorder="1"/>
    <xf numFmtId="0" fontId="73" fillId="3" borderId="81" xfId="22" quotePrefix="1" applyFont="1" applyFill="1" applyBorder="1" applyAlignment="1">
      <alignment horizontal="center"/>
    </xf>
    <xf numFmtId="0" fontId="74" fillId="2" borderId="55" xfId="0" applyFont="1" applyFill="1" applyBorder="1" applyAlignment="1" applyProtection="1">
      <alignment horizontal="left" wrapText="1" shrinkToFit="1"/>
      <protection locked="0"/>
    </xf>
    <xf numFmtId="3" fontId="25" fillId="4" borderId="10" xfId="0" applyNumberFormat="1" applyFont="1" applyFill="1" applyBorder="1" applyAlignment="1" applyProtection="1">
      <alignment horizontal="right" wrapText="1" shrinkToFit="1"/>
      <protection locked="0"/>
    </xf>
    <xf numFmtId="3" fontId="25" fillId="4" borderId="69" xfId="0" applyNumberFormat="1" applyFont="1" applyFill="1" applyBorder="1" applyAlignment="1" applyProtection="1">
      <alignment horizontal="right" wrapText="1" shrinkToFit="1"/>
      <protection locked="0"/>
    </xf>
    <xf numFmtId="0" fontId="30" fillId="2" borderId="0" xfId="0" applyFont="1" applyFill="1" applyBorder="1" applyAlignment="1" applyProtection="1">
      <alignment horizontal="center" wrapText="1" shrinkToFit="1"/>
      <protection locked="0"/>
    </xf>
    <xf numFmtId="0" fontId="4" fillId="3" borderId="81" xfId="22" quotePrefix="1" applyFont="1" applyFill="1" applyBorder="1" applyAlignment="1">
      <alignment horizontal="center"/>
    </xf>
    <xf numFmtId="0" fontId="4" fillId="2" borderId="78" xfId="0" applyFont="1" applyFill="1" applyBorder="1" applyAlignment="1" applyProtection="1">
      <alignment horizontal="left" wrapText="1" shrinkToFit="1"/>
      <protection locked="0"/>
    </xf>
    <xf numFmtId="0" fontId="4" fillId="2" borderId="69" xfId="0" applyFont="1" applyFill="1" applyBorder="1" applyAlignment="1" applyProtection="1">
      <alignment wrapText="1" shrinkToFit="1"/>
      <protection locked="0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0" fontId="30" fillId="3" borderId="8" xfId="23" applyFont="1" applyFill="1" applyBorder="1" applyAlignment="1"/>
    <xf numFmtId="0" fontId="4" fillId="3" borderId="64" xfId="22" applyFont="1" applyFill="1" applyBorder="1"/>
    <xf numFmtId="0" fontId="12" fillId="2" borderId="69" xfId="0" applyFont="1" applyFill="1" applyBorder="1" applyAlignment="1" applyProtection="1">
      <alignment horizontal="center" wrapText="1" shrinkToFit="1"/>
      <protection locked="0"/>
    </xf>
    <xf numFmtId="0" fontId="23" fillId="3" borderId="8" xfId="22" quotePrefix="1" applyFont="1" applyFill="1" applyBorder="1" applyAlignment="1">
      <alignment horizontal="center"/>
    </xf>
    <xf numFmtId="0" fontId="23" fillId="2" borderId="69" xfId="23" applyFont="1" applyFill="1" applyBorder="1" applyAlignment="1" applyProtection="1">
      <alignment horizontal="left" wrapText="1" shrinkToFit="1"/>
      <protection locked="0"/>
    </xf>
    <xf numFmtId="3" fontId="52" fillId="0" borderId="69" xfId="5" applyNumberFormat="1" applyFont="1" applyBorder="1"/>
    <xf numFmtId="0" fontId="23" fillId="3" borderId="12" xfId="24" applyFont="1" applyFill="1" applyBorder="1"/>
    <xf numFmtId="164" fontId="80" fillId="3" borderId="13" xfId="25" applyNumberFormat="1" applyFont="1" applyFill="1" applyBorder="1" applyAlignment="1">
      <alignment horizontal="right"/>
    </xf>
    <xf numFmtId="3" fontId="23" fillId="2" borderId="13" xfId="23" applyNumberFormat="1" applyFont="1" applyFill="1" applyBorder="1" applyAlignment="1" applyProtection="1">
      <alignment horizontal="right" wrapText="1" shrinkToFit="1"/>
      <protection locked="0"/>
    </xf>
    <xf numFmtId="3" fontId="30" fillId="4" borderId="69" xfId="23" applyNumberFormat="1" applyFont="1" applyFill="1" applyBorder="1" applyAlignment="1" applyProtection="1">
      <alignment horizontal="right" wrapText="1" shrinkToFi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 vertical="center" wrapText="1" shrinkToFit="1"/>
      <protection locked="0"/>
    </xf>
    <xf numFmtId="0" fontId="8" fillId="2" borderId="0" xfId="0" applyFont="1" applyFill="1" applyAlignment="1" applyProtection="1">
      <alignment horizontal="center" vertical="top" wrapText="1" shrinkToFit="1"/>
      <protection locked="0"/>
    </xf>
    <xf numFmtId="0" fontId="9" fillId="2" borderId="0" xfId="0" applyFont="1" applyFill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 applyProtection="1">
      <alignment horizontal="left" vertical="center" wrapText="1" shrinkToFit="1"/>
      <protection locked="0"/>
    </xf>
    <xf numFmtId="0" fontId="10" fillId="2" borderId="0" xfId="0" applyFont="1" applyFill="1" applyAlignment="1" applyProtection="1">
      <alignment horizontal="left" vertical="center" wrapText="1" shrinkToFit="1"/>
      <protection locked="0"/>
    </xf>
    <xf numFmtId="0" fontId="3" fillId="2" borderId="0" xfId="0" quotePrefix="1" applyFont="1" applyFill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0" fontId="24" fillId="2" borderId="0" xfId="0" applyFont="1" applyFill="1" applyAlignment="1" applyProtection="1">
      <alignment horizontal="left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2" borderId="3" xfId="0" applyFont="1" applyFill="1" applyBorder="1" applyAlignment="1" applyProtection="1">
      <alignment horizontal="center" vertical="center" wrapText="1" shrinkToFit="1"/>
      <protection locked="0"/>
    </xf>
    <xf numFmtId="0" fontId="1" fillId="2" borderId="4" xfId="0" applyFont="1" applyFill="1" applyBorder="1" applyAlignment="1" applyProtection="1">
      <alignment horizontal="center" vertical="center" wrapText="1" shrinkToFit="1"/>
      <protection locked="0"/>
    </xf>
    <xf numFmtId="0" fontId="13" fillId="2" borderId="6" xfId="0" applyFont="1" applyFill="1" applyBorder="1" applyAlignment="1" applyProtection="1">
      <alignment horizontal="left" vertical="center" wrapText="1" shrinkToFit="1"/>
      <protection locked="0"/>
    </xf>
    <xf numFmtId="0" fontId="13" fillId="2" borderId="7" xfId="0" applyFont="1" applyFill="1" applyBorder="1" applyAlignment="1" applyProtection="1">
      <alignment horizontal="left" wrapText="1" shrinkToFit="1"/>
      <protection locked="0"/>
    </xf>
    <xf numFmtId="0" fontId="13" fillId="2" borderId="8" xfId="0" applyFont="1" applyFill="1" applyBorder="1" applyAlignment="1" applyProtection="1">
      <alignment horizontal="left" wrapText="1" shrinkToFit="1"/>
      <protection locked="0"/>
    </xf>
    <xf numFmtId="0" fontId="13" fillId="2" borderId="9" xfId="0" applyFont="1" applyFill="1" applyBorder="1" applyAlignment="1" applyProtection="1">
      <alignment horizontal="left" wrapText="1" shrinkToFit="1"/>
      <protection locked="0"/>
    </xf>
    <xf numFmtId="0" fontId="14" fillId="2" borderId="0" xfId="0" applyFont="1" applyFill="1" applyAlignment="1" applyProtection="1">
      <alignment horizontal="left" wrapText="1" shrinkToFit="1"/>
      <protection locked="0"/>
    </xf>
    <xf numFmtId="0" fontId="13" fillId="2" borderId="0" xfId="0" applyFont="1" applyFill="1" applyAlignment="1" applyProtection="1">
      <alignment horizontal="left" vertical="center" wrapText="1" shrinkToFit="1"/>
      <protection locked="0"/>
    </xf>
    <xf numFmtId="0" fontId="12" fillId="0" borderId="0" xfId="0" applyNumberFormat="1" applyFont="1" applyFill="1" applyBorder="1" applyAlignment="1" applyProtection="1">
      <alignment horizontal="left"/>
      <protection locked="0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 applyProtection="1">
      <alignment horizontal="left"/>
      <protection locked="0" hidden="1"/>
    </xf>
    <xf numFmtId="0" fontId="15" fillId="0" borderId="28" xfId="0" applyFont="1" applyFill="1" applyBorder="1" applyAlignment="1" applyProtection="1">
      <alignment horizontal="left"/>
      <protection locked="0" hidden="1"/>
    </xf>
    <xf numFmtId="0" fontId="27" fillId="0" borderId="30" xfId="0" applyFont="1" applyFill="1" applyBorder="1" applyAlignment="1" applyProtection="1">
      <alignment horizontal="left"/>
      <protection locked="0" hidden="1"/>
    </xf>
    <xf numFmtId="0" fontId="27" fillId="0" borderId="31" xfId="0" applyFont="1" applyFill="1" applyBorder="1" applyAlignment="1" applyProtection="1">
      <alignment horizontal="left"/>
      <protection locked="0" hidden="1"/>
    </xf>
    <xf numFmtId="0" fontId="27" fillId="0" borderId="13" xfId="0" applyFont="1" applyFill="1" applyBorder="1" applyAlignment="1">
      <alignment horizontal="left"/>
    </xf>
    <xf numFmtId="0" fontId="27" fillId="0" borderId="32" xfId="0" applyFont="1" applyFill="1" applyBorder="1" applyAlignment="1">
      <alignment horizontal="left"/>
    </xf>
    <xf numFmtId="0" fontId="10" fillId="2" borderId="0" xfId="0" applyFont="1" applyFill="1" applyAlignment="1" applyProtection="1">
      <alignment horizontal="center" wrapText="1" shrinkToFit="1"/>
      <protection locked="0"/>
    </xf>
    <xf numFmtId="0" fontId="9" fillId="2" borderId="33" xfId="0" applyFont="1" applyFill="1" applyBorder="1" applyAlignment="1" applyProtection="1">
      <alignment horizontal="center" wrapText="1" shrinkToFit="1"/>
      <protection locked="0"/>
    </xf>
    <xf numFmtId="0" fontId="28" fillId="2" borderId="0" xfId="0" applyFont="1" applyFill="1" applyAlignment="1" applyProtection="1">
      <alignment horizontal="center" vertical="top" wrapText="1" shrinkToFit="1"/>
      <protection locked="0"/>
    </xf>
    <xf numFmtId="0" fontId="6" fillId="2" borderId="0" xfId="0" applyFont="1" applyFill="1" applyAlignment="1" applyProtection="1">
      <alignment horizontal="right" vertical="center" wrapText="1" shrinkToFit="1"/>
      <protection locked="0"/>
    </xf>
    <xf numFmtId="0" fontId="15" fillId="0" borderId="19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3" fontId="13" fillId="2" borderId="19" xfId="0" applyNumberFormat="1" applyFont="1" applyFill="1" applyBorder="1" applyAlignment="1" applyProtection="1">
      <alignment horizontal="center" wrapText="1" shrinkToFit="1"/>
      <protection locked="0"/>
    </xf>
    <xf numFmtId="0" fontId="27" fillId="0" borderId="20" xfId="0" applyFont="1" applyFill="1" applyBorder="1" applyAlignment="1" applyProtection="1">
      <alignment horizontal="center" vertical="center" wrapText="1"/>
      <protection locked="0" hidden="1"/>
    </xf>
    <xf numFmtId="0" fontId="27" fillId="0" borderId="21" xfId="0" applyFont="1" applyFill="1" applyBorder="1" applyAlignment="1" applyProtection="1">
      <alignment horizontal="center" vertical="center" wrapText="1"/>
      <protection locked="0" hidden="1"/>
    </xf>
    <xf numFmtId="0" fontId="27" fillId="0" borderId="24" xfId="0" applyFont="1" applyFill="1" applyBorder="1" applyAlignment="1" applyProtection="1">
      <alignment horizontal="center" vertical="center" wrapText="1"/>
      <protection locked="0" hidden="1"/>
    </xf>
    <xf numFmtId="0" fontId="27" fillId="0" borderId="25" xfId="0" applyFont="1" applyFill="1" applyBorder="1" applyAlignment="1" applyProtection="1">
      <alignment horizontal="center" vertical="center" wrapText="1"/>
      <protection locked="0" hidden="1"/>
    </xf>
    <xf numFmtId="0" fontId="28" fillId="2" borderId="33" xfId="0" applyFont="1" applyFill="1" applyBorder="1" applyAlignment="1" applyProtection="1">
      <alignment horizontal="center" wrapText="1" shrinkToFit="1"/>
      <protection locked="0"/>
    </xf>
    <xf numFmtId="0" fontId="13" fillId="2" borderId="52" xfId="0" applyFont="1" applyFill="1" applyBorder="1" applyAlignment="1" applyProtection="1">
      <alignment horizontal="left" wrapText="1" shrinkToFit="1"/>
      <protection locked="0"/>
    </xf>
    <xf numFmtId="0" fontId="13" fillId="2" borderId="19" xfId="0" applyFont="1" applyFill="1" applyBorder="1" applyAlignment="1" applyProtection="1">
      <alignment horizontal="left" wrapText="1" shrinkToFit="1"/>
      <protection locked="0"/>
    </xf>
    <xf numFmtId="0" fontId="14" fillId="2" borderId="0" xfId="0" applyFont="1" applyFill="1" applyBorder="1" applyAlignment="1" applyProtection="1">
      <alignment horizontal="left" wrapText="1" shrinkToFit="1"/>
      <protection locked="0"/>
    </xf>
    <xf numFmtId="0" fontId="15" fillId="2" borderId="0" xfId="0" applyFont="1" applyFill="1" applyBorder="1" applyAlignment="1" applyProtection="1">
      <alignment horizontal="left" vertical="center" wrapText="1" shrinkToFit="1"/>
      <protection locked="0"/>
    </xf>
    <xf numFmtId="0" fontId="14" fillId="0" borderId="0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left"/>
      <protection locked="0" hidden="1"/>
    </xf>
    <xf numFmtId="0" fontId="14" fillId="0" borderId="0" xfId="0" applyFont="1" applyFill="1" applyBorder="1" applyAlignment="1" applyProtection="1">
      <alignment horizontal="left"/>
      <protection locked="0" hidden="1"/>
    </xf>
    <xf numFmtId="0" fontId="14" fillId="0" borderId="0" xfId="0" applyFont="1" applyFill="1" applyBorder="1" applyAlignment="1">
      <alignment horizontal="left"/>
    </xf>
    <xf numFmtId="0" fontId="38" fillId="2" borderId="0" xfId="0" applyFont="1" applyFill="1" applyBorder="1" applyAlignment="1" applyProtection="1">
      <alignment horizontal="center" vertical="center" wrapText="1" shrinkToFit="1"/>
      <protection locked="0"/>
    </xf>
    <xf numFmtId="0" fontId="38" fillId="2" borderId="0" xfId="0" applyFont="1" applyFill="1" applyBorder="1" applyAlignment="1" applyProtection="1">
      <alignment horizontal="center" wrapText="1" shrinkToFit="1"/>
      <protection locked="0"/>
    </xf>
    <xf numFmtId="3" fontId="15" fillId="2" borderId="0" xfId="0" applyNumberFormat="1" applyFont="1" applyFill="1" applyBorder="1" applyAlignment="1" applyProtection="1">
      <alignment horizontal="center" wrapText="1" shrinkToFi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 hidden="1"/>
    </xf>
    <xf numFmtId="0" fontId="47" fillId="2" borderId="0" xfId="0" applyFont="1" applyFill="1" applyBorder="1" applyAlignment="1" applyProtection="1">
      <alignment horizontal="center" wrapText="1" shrinkToFit="1"/>
      <protection locked="0"/>
    </xf>
    <xf numFmtId="0" fontId="13" fillId="2" borderId="74" xfId="0" applyFont="1" applyFill="1" applyBorder="1" applyAlignment="1" applyProtection="1">
      <alignment horizontal="left" wrapText="1" shrinkToFit="1"/>
      <protection locked="0"/>
    </xf>
    <xf numFmtId="0" fontId="13" fillId="2" borderId="75" xfId="0" applyFont="1" applyFill="1" applyBorder="1" applyAlignment="1" applyProtection="1">
      <alignment horizontal="left" wrapText="1" shrinkToFit="1"/>
      <protection locked="0"/>
    </xf>
    <xf numFmtId="0" fontId="13" fillId="2" borderId="76" xfId="0" applyFont="1" applyFill="1" applyBorder="1" applyAlignment="1" applyProtection="1">
      <alignment horizontal="left" wrapText="1" shrinkToFit="1"/>
      <protection locked="0"/>
    </xf>
    <xf numFmtId="0" fontId="16" fillId="2" borderId="0" xfId="0" applyFont="1" applyFill="1" applyAlignment="1" applyProtection="1">
      <alignment horizontal="left" wrapText="1" shrinkToFi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43" fillId="2" borderId="0" xfId="0" applyFont="1" applyFill="1" applyAlignment="1" applyProtection="1">
      <alignment horizontal="left" vertical="center" wrapText="1" shrinkToFit="1"/>
      <protection locked="0"/>
    </xf>
    <xf numFmtId="0" fontId="38" fillId="2" borderId="19" xfId="0" applyFont="1" applyFill="1" applyBorder="1" applyAlignment="1" applyProtection="1">
      <alignment horizontal="center" vertical="center" wrapText="1" shrinkToFit="1"/>
      <protection locked="0"/>
    </xf>
    <xf numFmtId="0" fontId="36" fillId="2" borderId="19" xfId="0" applyFont="1" applyFill="1" applyBorder="1" applyAlignment="1" applyProtection="1">
      <alignment horizontal="center" vertical="center" wrapText="1" shrinkToFit="1"/>
      <protection locked="0"/>
    </xf>
    <xf numFmtId="0" fontId="15" fillId="2" borderId="14" xfId="0" applyFont="1" applyFill="1" applyBorder="1" applyAlignment="1" applyProtection="1">
      <alignment horizontal="left" vertical="center" wrapText="1" shrinkToFit="1"/>
      <protection locked="0"/>
    </xf>
    <xf numFmtId="0" fontId="15" fillId="2" borderId="7" xfId="0" applyFont="1" applyFill="1" applyBorder="1" applyAlignment="1" applyProtection="1">
      <alignment horizontal="left" wrapText="1" shrinkToFit="1"/>
      <protection locked="0"/>
    </xf>
    <xf numFmtId="0" fontId="15" fillId="2" borderId="8" xfId="0" applyFont="1" applyFill="1" applyBorder="1" applyAlignment="1" applyProtection="1">
      <alignment horizontal="left" wrapText="1" shrinkToFit="1"/>
      <protection locked="0"/>
    </xf>
    <xf numFmtId="0" fontId="15" fillId="2" borderId="9" xfId="0" applyFont="1" applyFill="1" applyBorder="1" applyAlignment="1" applyProtection="1">
      <alignment horizontal="left" wrapText="1" shrinkToFit="1"/>
      <protection locked="0"/>
    </xf>
    <xf numFmtId="0" fontId="15" fillId="2" borderId="32" xfId="0" applyFont="1" applyFill="1" applyBorder="1" applyAlignment="1" applyProtection="1">
      <alignment horizontal="left" wrapText="1" shrinkToFit="1"/>
      <protection locked="0"/>
    </xf>
    <xf numFmtId="0" fontId="38" fillId="2" borderId="33" xfId="0" applyFont="1" applyFill="1" applyBorder="1" applyAlignment="1" applyProtection="1">
      <alignment horizontal="center" wrapText="1" shrinkToFit="1"/>
      <protection locked="0"/>
    </xf>
    <xf numFmtId="0" fontId="47" fillId="2" borderId="0" xfId="0" applyFont="1" applyFill="1" applyAlignment="1" applyProtection="1">
      <alignment horizontal="center" vertical="top" wrapText="1" shrinkToFit="1"/>
      <protection locked="0"/>
    </xf>
    <xf numFmtId="0" fontId="2" fillId="2" borderId="0" xfId="0" applyFont="1" applyFill="1" applyAlignment="1" applyProtection="1">
      <alignment horizontal="right" vertical="center" wrapText="1" shrinkToFit="1"/>
      <protection locked="0"/>
    </xf>
    <xf numFmtId="0" fontId="38" fillId="2" borderId="0" xfId="0" applyFont="1" applyFill="1" applyAlignment="1" applyProtection="1">
      <alignment horizontal="center" vertical="center" wrapText="1" shrinkToFit="1"/>
      <protection locked="0"/>
    </xf>
    <xf numFmtId="0" fontId="6" fillId="2" borderId="3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horizontal="center" vertical="center" wrapText="1" shrinkToFit="1"/>
      <protection locked="0"/>
    </xf>
    <xf numFmtId="0" fontId="13" fillId="2" borderId="15" xfId="0" applyFont="1" applyFill="1" applyBorder="1" applyAlignment="1" applyProtection="1">
      <alignment horizontal="left" wrapText="1" shrinkToFit="1"/>
      <protection locked="0"/>
    </xf>
    <xf numFmtId="0" fontId="13" fillId="2" borderId="16" xfId="0" applyFont="1" applyFill="1" applyBorder="1" applyAlignment="1" applyProtection="1">
      <alignment horizontal="left" wrapText="1" shrinkToFit="1"/>
      <protection locked="0"/>
    </xf>
    <xf numFmtId="0" fontId="13" fillId="2" borderId="17" xfId="0" applyFont="1" applyFill="1" applyBorder="1" applyAlignment="1" applyProtection="1">
      <alignment horizontal="left" wrapText="1" shrinkToFit="1"/>
      <protection locked="0"/>
    </xf>
    <xf numFmtId="0" fontId="60" fillId="2" borderId="0" xfId="23" applyFont="1" applyFill="1" applyAlignment="1" applyProtection="1">
      <alignment horizontal="left" vertical="center" wrapText="1" shrinkToFit="1"/>
      <protection locked="0"/>
    </xf>
    <xf numFmtId="0" fontId="61" fillId="2" borderId="0" xfId="23" quotePrefix="1" applyFont="1" applyFill="1" applyAlignment="1" applyProtection="1">
      <alignment horizontal="left" vertical="center" wrapText="1" shrinkToFit="1"/>
      <protection locked="0"/>
    </xf>
    <xf numFmtId="0" fontId="61" fillId="2" borderId="0" xfId="23" applyFont="1" applyFill="1" applyAlignment="1" applyProtection="1">
      <alignment horizontal="left" vertical="center" wrapText="1" shrinkToFit="1"/>
      <protection locked="0"/>
    </xf>
    <xf numFmtId="0" fontId="60" fillId="0" borderId="0" xfId="23" applyNumberFormat="1" applyFont="1" applyFill="1" applyBorder="1" applyAlignment="1" applyProtection="1">
      <alignment horizontal="left"/>
      <protection locked="0"/>
    </xf>
    <xf numFmtId="0" fontId="64" fillId="2" borderId="0" xfId="23" applyFont="1" applyFill="1" applyAlignment="1" applyProtection="1">
      <alignment horizontal="center" vertical="center" wrapText="1" shrinkToFit="1"/>
      <protection locked="0"/>
    </xf>
    <xf numFmtId="0" fontId="65" fillId="2" borderId="0" xfId="23" applyFont="1" applyFill="1" applyAlignment="1" applyProtection="1">
      <alignment horizontal="center" vertical="top" wrapText="1" shrinkToFit="1"/>
      <protection locked="0"/>
    </xf>
    <xf numFmtId="0" fontId="67" fillId="2" borderId="0" xfId="23" applyFont="1" applyFill="1" applyAlignment="1" applyProtection="1">
      <alignment horizontal="left" vertical="center" wrapText="1" shrinkToFit="1"/>
      <protection locked="0"/>
    </xf>
    <xf numFmtId="0" fontId="68" fillId="2" borderId="0" xfId="23" applyFont="1" applyFill="1" applyAlignment="1" applyProtection="1">
      <alignment horizontal="left" vertical="center" wrapText="1" shrinkToFit="1"/>
      <protection locked="0"/>
    </xf>
    <xf numFmtId="0" fontId="64" fillId="2" borderId="66" xfId="23" applyFont="1" applyFill="1" applyBorder="1" applyAlignment="1" applyProtection="1">
      <alignment horizontal="center" vertical="center" wrapText="1" shrinkToFit="1"/>
      <protection locked="0"/>
    </xf>
    <xf numFmtId="0" fontId="60" fillId="2" borderId="66" xfId="23" applyFont="1" applyFill="1" applyBorder="1" applyAlignment="1" applyProtection="1">
      <alignment horizontal="center" vertical="center" wrapText="1" shrinkToFit="1"/>
      <protection locked="0"/>
    </xf>
    <xf numFmtId="0" fontId="59" fillId="0" borderId="35" xfId="23" applyFont="1" applyFill="1" applyBorder="1" applyAlignment="1">
      <alignment horizontal="center" vertical="center" wrapText="1"/>
    </xf>
    <xf numFmtId="0" fontId="59" fillId="0" borderId="36" xfId="23" applyFont="1" applyFill="1" applyBorder="1" applyAlignment="1">
      <alignment horizontal="center" vertical="center" wrapText="1"/>
    </xf>
    <xf numFmtId="0" fontId="60" fillId="2" borderId="63" xfId="23" applyFont="1" applyFill="1" applyBorder="1" applyAlignment="1" applyProtection="1">
      <alignment horizontal="center" vertical="center" wrapText="1" shrinkToFit="1"/>
      <protection locked="0"/>
    </xf>
    <xf numFmtId="0" fontId="60" fillId="2" borderId="62" xfId="23" applyFont="1" applyFill="1" applyBorder="1" applyAlignment="1" applyProtection="1">
      <alignment horizontal="center" vertical="center" wrapText="1" shrinkToFit="1"/>
      <protection locked="0"/>
    </xf>
    <xf numFmtId="0" fontId="64" fillId="2" borderId="67" xfId="23" applyFont="1" applyFill="1" applyBorder="1" applyAlignment="1" applyProtection="1">
      <alignment horizontal="left" vertical="center" wrapText="1" shrinkToFit="1"/>
      <protection locked="0"/>
    </xf>
    <xf numFmtId="0" fontId="64" fillId="2" borderId="7" xfId="23" applyFont="1" applyFill="1" applyBorder="1" applyAlignment="1" applyProtection="1">
      <alignment horizontal="left" wrapText="1" shrinkToFit="1"/>
      <protection locked="0"/>
    </xf>
    <xf numFmtId="0" fontId="64" fillId="2" borderId="8" xfId="23" applyFont="1" applyFill="1" applyBorder="1" applyAlignment="1" applyProtection="1">
      <alignment horizontal="left" wrapText="1" shrinkToFit="1"/>
      <protection locked="0"/>
    </xf>
    <xf numFmtId="0" fontId="64" fillId="2" borderId="9" xfId="23" applyFont="1" applyFill="1" applyBorder="1" applyAlignment="1" applyProtection="1">
      <alignment horizontal="left" wrapText="1" shrinkToFit="1"/>
      <protection locked="0"/>
    </xf>
    <xf numFmtId="0" fontId="69" fillId="2" borderId="15" xfId="23" applyFont="1" applyFill="1" applyBorder="1" applyAlignment="1" applyProtection="1">
      <alignment horizontal="left" wrapText="1" shrinkToFit="1"/>
      <protection locked="0"/>
    </xf>
    <xf numFmtId="0" fontId="69" fillId="2" borderId="16" xfId="23" applyFont="1" applyFill="1" applyBorder="1" applyAlignment="1" applyProtection="1">
      <alignment horizontal="left" wrapText="1" shrinkToFit="1"/>
      <protection locked="0"/>
    </xf>
    <xf numFmtId="0" fontId="69" fillId="2" borderId="17" xfId="23" applyFont="1" applyFill="1" applyBorder="1" applyAlignment="1" applyProtection="1">
      <alignment horizontal="left" wrapText="1" shrinkToFit="1"/>
      <protection locked="0"/>
    </xf>
    <xf numFmtId="0" fontId="59" fillId="2" borderId="0" xfId="23" applyFont="1" applyFill="1" applyAlignment="1" applyProtection="1">
      <alignment horizontal="left" wrapText="1" shrinkToFit="1"/>
      <protection locked="0"/>
    </xf>
    <xf numFmtId="0" fontId="64" fillId="2" borderId="0" xfId="23" applyFont="1" applyFill="1" applyAlignment="1" applyProtection="1">
      <alignment horizontal="left" vertical="center" wrapText="1" shrinkToFit="1"/>
      <protection locked="0"/>
    </xf>
    <xf numFmtId="0" fontId="69" fillId="0" borderId="19" xfId="23" applyFont="1" applyFill="1" applyBorder="1" applyAlignment="1">
      <alignment horizontal="center" vertical="center" wrapText="1"/>
    </xf>
    <xf numFmtId="0" fontId="59" fillId="0" borderId="20" xfId="23" applyFont="1" applyFill="1" applyBorder="1" applyAlignment="1" applyProtection="1">
      <alignment horizontal="center" vertical="center" wrapText="1"/>
      <protection locked="0" hidden="1"/>
    </xf>
    <xf numFmtId="0" fontId="59" fillId="0" borderId="21" xfId="23" applyFont="1" applyFill="1" applyBorder="1" applyAlignment="1" applyProtection="1">
      <alignment horizontal="center" vertical="center" wrapText="1"/>
      <protection locked="0" hidden="1"/>
    </xf>
    <xf numFmtId="0" fontId="59" fillId="0" borderId="24" xfId="23" applyFont="1" applyFill="1" applyBorder="1" applyAlignment="1" applyProtection="1">
      <alignment horizontal="center" vertical="center" wrapText="1"/>
      <protection locked="0" hidden="1"/>
    </xf>
    <xf numFmtId="0" fontId="59" fillId="0" borderId="25" xfId="23" applyFont="1" applyFill="1" applyBorder="1" applyAlignment="1" applyProtection="1">
      <alignment horizontal="center" vertical="center" wrapText="1"/>
      <protection locked="0" hidden="1"/>
    </xf>
    <xf numFmtId="0" fontId="69" fillId="0" borderId="22" xfId="23" applyFont="1" applyFill="1" applyBorder="1" applyAlignment="1">
      <alignment horizontal="center" vertical="center" wrapText="1"/>
    </xf>
    <xf numFmtId="0" fontId="69" fillId="0" borderId="23" xfId="23" applyFont="1" applyFill="1" applyBorder="1" applyAlignment="1">
      <alignment horizontal="center" vertical="center" wrapText="1"/>
    </xf>
    <xf numFmtId="0" fontId="69" fillId="0" borderId="34" xfId="23" applyFont="1" applyFill="1" applyBorder="1" applyAlignment="1">
      <alignment horizontal="center" vertical="center" wrapText="1"/>
    </xf>
    <xf numFmtId="0" fontId="69" fillId="0" borderId="35" xfId="23" applyFont="1" applyFill="1" applyBorder="1" applyAlignment="1">
      <alignment horizontal="center" vertical="center" wrapText="1"/>
    </xf>
    <xf numFmtId="0" fontId="69" fillId="0" borderId="36" xfId="23" applyFont="1" applyFill="1" applyBorder="1" applyAlignment="1">
      <alignment horizontal="center" vertical="center" wrapText="1"/>
    </xf>
    <xf numFmtId="3" fontId="64" fillId="2" borderId="37" xfId="23" applyNumberFormat="1" applyFont="1" applyFill="1" applyBorder="1" applyAlignment="1" applyProtection="1">
      <alignment horizontal="center" wrapText="1" shrinkToFit="1"/>
      <protection locked="0"/>
    </xf>
    <xf numFmtId="3" fontId="64" fillId="2" borderId="36" xfId="23" applyNumberFormat="1" applyFont="1" applyFill="1" applyBorder="1" applyAlignment="1" applyProtection="1">
      <alignment horizontal="center" wrapText="1" shrinkToFit="1"/>
      <protection locked="0"/>
    </xf>
    <xf numFmtId="0" fontId="67" fillId="2" borderId="0" xfId="23" applyFont="1" applyFill="1" applyAlignment="1" applyProtection="1">
      <alignment horizontal="center" wrapText="1" shrinkToFit="1"/>
      <protection locked="0"/>
    </xf>
    <xf numFmtId="0" fontId="69" fillId="0" borderId="27" xfId="23" applyFont="1" applyFill="1" applyBorder="1" applyAlignment="1" applyProtection="1">
      <alignment horizontal="left"/>
      <protection locked="0" hidden="1"/>
    </xf>
    <xf numFmtId="0" fontId="69" fillId="0" borderId="28" xfId="23" applyFont="1" applyFill="1" applyBorder="1" applyAlignment="1" applyProtection="1">
      <alignment horizontal="left"/>
      <protection locked="0" hidden="1"/>
    </xf>
    <xf numFmtId="0" fontId="72" fillId="0" borderId="30" xfId="23" applyFont="1" applyFill="1" applyBorder="1" applyAlignment="1" applyProtection="1">
      <alignment horizontal="left"/>
      <protection locked="0" hidden="1"/>
    </xf>
    <xf numFmtId="0" fontId="72" fillId="0" borderId="31" xfId="23" applyFont="1" applyFill="1" applyBorder="1" applyAlignment="1" applyProtection="1">
      <alignment horizontal="left"/>
      <protection locked="0" hidden="1"/>
    </xf>
    <xf numFmtId="0" fontId="72" fillId="0" borderId="13" xfId="23" applyFont="1" applyFill="1" applyBorder="1" applyAlignment="1">
      <alignment horizontal="left"/>
    </xf>
    <xf numFmtId="0" fontId="72" fillId="0" borderId="32" xfId="23" applyFont="1" applyFill="1" applyBorder="1" applyAlignment="1">
      <alignment horizontal="left"/>
    </xf>
    <xf numFmtId="0" fontId="68" fillId="2" borderId="33" xfId="23" applyFont="1" applyFill="1" applyBorder="1" applyAlignment="1" applyProtection="1">
      <alignment horizontal="center" wrapText="1" shrinkToFit="1"/>
      <protection locked="0"/>
    </xf>
    <xf numFmtId="0" fontId="64" fillId="2" borderId="33" xfId="23" applyFont="1" applyFill="1" applyBorder="1" applyAlignment="1" applyProtection="1">
      <alignment horizontal="center" wrapText="1" shrinkToFit="1"/>
      <protection locked="0"/>
    </xf>
    <xf numFmtId="0" fontId="68" fillId="2" borderId="0" xfId="23" applyFont="1" applyFill="1" applyAlignment="1" applyProtection="1">
      <alignment horizontal="center" vertical="top" wrapText="1" shrinkToFit="1"/>
      <protection locked="0"/>
    </xf>
    <xf numFmtId="0" fontId="60" fillId="2" borderId="0" xfId="23" applyFont="1" applyFill="1" applyAlignment="1" applyProtection="1">
      <alignment horizontal="right" vertical="center" wrapText="1" shrinkToFit="1"/>
      <protection locked="0"/>
    </xf>
  </cellXfs>
  <cellStyles count="26">
    <cellStyle name="Comma" xfId="1" builtinId="3"/>
    <cellStyle name="Comma [0] 2" xfId="13"/>
    <cellStyle name="Comma 10" xfId="14"/>
    <cellStyle name="Comma 11" xfId="6"/>
    <cellStyle name="Comma 12" xfId="7"/>
    <cellStyle name="Comma 13" xfId="8"/>
    <cellStyle name="Comma 14" xfId="9"/>
    <cellStyle name="Comma 15" xfId="10"/>
    <cellStyle name="Comma 16" xfId="11"/>
    <cellStyle name="Comma 17" xfId="2"/>
    <cellStyle name="Comma 18" xfId="4"/>
    <cellStyle name="Comma 19" xfId="3"/>
    <cellStyle name="Comma 2" xfId="12"/>
    <cellStyle name="Comma 3" xfId="15"/>
    <cellStyle name="Comma 4" xfId="16"/>
    <cellStyle name="Comma 5" xfId="17"/>
    <cellStyle name="Comma 6" xfId="18"/>
    <cellStyle name="Comma 7" xfId="19"/>
    <cellStyle name="Comma 8" xfId="20"/>
    <cellStyle name="Comma 8 2" xfId="25"/>
    <cellStyle name="Comma 9" xfId="21"/>
    <cellStyle name="Normal" xfId="0" builtinId="0"/>
    <cellStyle name="Normal 2" xfId="22"/>
    <cellStyle name="Normal 2 2" xfId="24"/>
    <cellStyle name="Normal 3" xfId="23"/>
    <cellStyle name="Normal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505325" y="728980"/>
          <a:ext cx="161925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  <xdr:oneCellAnchor>
    <xdr:from>
      <xdr:col>6</xdr:col>
      <xdr:colOff>180975</xdr:colOff>
      <xdr:row>4</xdr:row>
      <xdr:rowOff>27974</xdr:rowOff>
    </xdr:from>
    <xdr:ext cx="228600" cy="248851"/>
    <xdr:sp macro="" textlink="">
      <xdr:nvSpPr>
        <xdr:cNvPr id="3" name="TextBox 2"/>
        <xdr:cNvSpPr txBox="1"/>
      </xdr:nvSpPr>
      <xdr:spPr>
        <a:xfrm>
          <a:off x="7239000" y="709295"/>
          <a:ext cx="228600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vi-VN" sz="1000" b="1"/>
            <a:t>x</a:t>
          </a:r>
          <a:endParaRPr lang="en-US" sz="10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3952875" y="728980"/>
          <a:ext cx="161925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6600825" y="733425"/>
          <a:ext cx="228600" cy="2101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6019800" cy="248851"/>
    <xdr:sp macro="" textlink="">
      <xdr:nvSpPr>
        <xdr:cNvPr id="2" name="TextBox 1"/>
        <xdr:cNvSpPr txBox="1"/>
      </xdr:nvSpPr>
      <xdr:spPr>
        <a:xfrm>
          <a:off x="2238375" y="753110"/>
          <a:ext cx="6019800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3943350" y="757555"/>
          <a:ext cx="228600" cy="2101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505325" y="753110"/>
          <a:ext cx="161925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7067550" y="757555"/>
          <a:ext cx="228600" cy="2101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267200" y="753110"/>
          <a:ext cx="161925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6905625" y="757555"/>
          <a:ext cx="228600" cy="2101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6019800" cy="248851"/>
    <xdr:sp macro="" textlink="">
      <xdr:nvSpPr>
        <xdr:cNvPr id="2" name="TextBox 1"/>
        <xdr:cNvSpPr txBox="1"/>
      </xdr:nvSpPr>
      <xdr:spPr>
        <a:xfrm>
          <a:off x="2238375" y="753110"/>
          <a:ext cx="6019800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  <xdr:oneCellAnchor>
    <xdr:from>
      <xdr:col>6</xdr:col>
      <xdr:colOff>180975</xdr:colOff>
      <xdr:row>4</xdr:row>
      <xdr:rowOff>27974</xdr:rowOff>
    </xdr:from>
    <xdr:ext cx="228600" cy="248851"/>
    <xdr:sp macro="" textlink="">
      <xdr:nvSpPr>
        <xdr:cNvPr id="3" name="TextBox 2"/>
        <xdr:cNvSpPr txBox="1"/>
      </xdr:nvSpPr>
      <xdr:spPr>
        <a:xfrm>
          <a:off x="4029075" y="733425"/>
          <a:ext cx="228600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vi-VN" sz="1000" b="1"/>
            <a:t>x</a:t>
          </a:r>
          <a:endParaRPr lang="en-US" sz="1000" b="1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6019800" cy="248851"/>
    <xdr:sp macro="" textlink="">
      <xdr:nvSpPr>
        <xdr:cNvPr id="2" name="TextBox 1"/>
        <xdr:cNvSpPr txBox="1"/>
      </xdr:nvSpPr>
      <xdr:spPr>
        <a:xfrm>
          <a:off x="2238375" y="737887"/>
          <a:ext cx="6019800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  <xdr:oneCellAnchor>
    <xdr:from>
      <xdr:col>6</xdr:col>
      <xdr:colOff>180975</xdr:colOff>
      <xdr:row>4</xdr:row>
      <xdr:rowOff>27974</xdr:rowOff>
    </xdr:from>
    <xdr:ext cx="228600" cy="248851"/>
    <xdr:sp macro="" textlink="">
      <xdr:nvSpPr>
        <xdr:cNvPr id="3" name="TextBox 2"/>
        <xdr:cNvSpPr txBox="1"/>
      </xdr:nvSpPr>
      <xdr:spPr>
        <a:xfrm>
          <a:off x="3962400" y="723299"/>
          <a:ext cx="228600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vi-VN" sz="1000" b="1"/>
            <a:t>x</a:t>
          </a:r>
          <a:endParaRPr 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showGridLines="0" topLeftCell="A7" workbookViewId="0">
      <selection activeCell="A21" sqref="A21:D29"/>
    </sheetView>
  </sheetViews>
  <sheetFormatPr defaultColWidth="9.33203125" defaultRowHeight="15.75"/>
  <cols>
    <col min="1" max="1" width="6.6640625" style="5" customWidth="1"/>
    <col min="2" max="2" width="32.5" style="5" customWidth="1"/>
    <col min="3" max="3" width="19.1640625" style="6" customWidth="1"/>
    <col min="4" max="4" width="36" style="5" customWidth="1"/>
    <col min="5" max="5" width="14.5" style="5" customWidth="1"/>
    <col min="6" max="6" width="14.6640625" style="5" customWidth="1"/>
    <col min="7" max="7" width="11.83203125" style="5" customWidth="1"/>
    <col min="8" max="8" width="9.83203125" style="5" customWidth="1"/>
    <col min="9" max="9" width="8.1640625" style="5" customWidth="1"/>
    <col min="10" max="10" width="11.1640625" style="5" customWidth="1"/>
    <col min="11" max="11" width="9.83203125" style="5" customWidth="1"/>
    <col min="12" max="12" width="11.1640625" style="5" customWidth="1"/>
    <col min="13" max="13" width="15.33203125" style="5" customWidth="1"/>
    <col min="14" max="14" width="12.33203125" style="5" customWidth="1"/>
    <col min="15" max="16384" width="9.33203125" style="5"/>
  </cols>
  <sheetData>
    <row r="1" spans="1:16" ht="15.4" customHeight="1">
      <c r="A1" s="499"/>
      <c r="B1" s="499"/>
      <c r="C1" s="499"/>
      <c r="D1" s="499"/>
      <c r="E1" s="499"/>
      <c r="F1" s="499"/>
      <c r="G1" s="499"/>
      <c r="H1" s="499"/>
      <c r="I1" s="11"/>
      <c r="J1" s="11"/>
      <c r="K1" s="11"/>
      <c r="L1" s="11"/>
      <c r="M1" s="97" t="s">
        <v>0</v>
      </c>
      <c r="N1" s="39"/>
      <c r="P1" s="40"/>
    </row>
    <row r="2" spans="1:16" ht="18.75">
      <c r="A2" s="500" t="s">
        <v>1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98" t="s">
        <v>2</v>
      </c>
    </row>
    <row r="3" spans="1:16" ht="13.5" customHeight="1">
      <c r="A3" s="501" t="s">
        <v>3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98" t="s">
        <v>4</v>
      </c>
    </row>
    <row r="4" spans="1:16" ht="6" customHeight="1">
      <c r="A4" s="499"/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39"/>
    </row>
    <row r="5" spans="1:16" ht="2.65" customHeight="1">
      <c r="E5" s="7"/>
      <c r="F5" s="7"/>
      <c r="G5" s="7"/>
      <c r="N5" s="39"/>
    </row>
    <row r="6" spans="1:16" ht="18.75" customHeight="1">
      <c r="A6" s="8"/>
      <c r="B6" s="8"/>
      <c r="C6" s="502" t="s">
        <v>5</v>
      </c>
      <c r="D6" s="502"/>
      <c r="E6" s="502" t="s">
        <v>6</v>
      </c>
      <c r="F6" s="502"/>
      <c r="G6" s="502"/>
      <c r="H6" s="11"/>
      <c r="I6" s="11"/>
      <c r="J6" s="38"/>
      <c r="K6" s="8"/>
      <c r="L6" s="8"/>
      <c r="M6" s="8"/>
    </row>
    <row r="7" spans="1:16">
      <c r="E7" s="7"/>
      <c r="F7" s="7"/>
      <c r="G7" s="7"/>
    </row>
    <row r="8" spans="1:16" ht="15.4" customHeight="1">
      <c r="A8" s="503" t="s">
        <v>7</v>
      </c>
      <c r="B8" s="503"/>
      <c r="C8" s="504" t="s">
        <v>8</v>
      </c>
      <c r="D8" s="504"/>
      <c r="E8" s="504"/>
      <c r="F8" s="504"/>
      <c r="G8" s="504"/>
      <c r="H8" s="504"/>
      <c r="I8" s="504"/>
      <c r="J8" s="504"/>
      <c r="K8" s="504"/>
      <c r="L8" s="504"/>
      <c r="M8" s="504"/>
      <c r="N8" s="39"/>
    </row>
    <row r="9" spans="1:16">
      <c r="A9" s="503" t="s">
        <v>9</v>
      </c>
      <c r="B9" s="503"/>
      <c r="C9" s="504">
        <v>1077976</v>
      </c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39"/>
    </row>
    <row r="10" spans="1:16" hidden="1">
      <c r="A10" s="499"/>
      <c r="B10" s="499"/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39"/>
    </row>
    <row r="11" spans="1:16">
      <c r="A11" s="503" t="s">
        <v>10</v>
      </c>
      <c r="B11" s="503"/>
      <c r="C11" s="503"/>
      <c r="D11" s="503"/>
      <c r="E11" s="505" t="s">
        <v>11</v>
      </c>
      <c r="F11" s="506"/>
      <c r="G11" s="506"/>
      <c r="H11" s="506"/>
      <c r="I11" s="506"/>
      <c r="J11" s="506"/>
      <c r="K11" s="506"/>
      <c r="L11" s="506"/>
      <c r="M11" s="506"/>
      <c r="N11" s="39"/>
    </row>
    <row r="12" spans="1:16" ht="16.149999999999999" customHeight="1">
      <c r="A12" s="10" t="s">
        <v>12</v>
      </c>
      <c r="B12" s="11"/>
      <c r="C12" s="12" t="s">
        <v>13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39"/>
    </row>
    <row r="13" spans="1:16" ht="1.7" customHeight="1">
      <c r="A13" s="499"/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39"/>
    </row>
    <row r="14" spans="1:16" ht="16.149999999999999" customHeight="1">
      <c r="A14" s="499"/>
      <c r="B14" s="499"/>
      <c r="C14" s="499"/>
      <c r="D14" s="499"/>
      <c r="E14" s="499"/>
      <c r="F14" s="499"/>
      <c r="G14" s="499"/>
      <c r="H14" s="499"/>
      <c r="I14" s="499"/>
      <c r="J14" s="499"/>
      <c r="K14" s="499"/>
      <c r="L14" s="507" t="s">
        <v>14</v>
      </c>
      <c r="M14" s="507"/>
      <c r="N14" s="39"/>
    </row>
    <row r="15" spans="1:16" ht="18.75" customHeight="1">
      <c r="A15" s="508" t="s">
        <v>15</v>
      </c>
      <c r="B15" s="508" t="s">
        <v>16</v>
      </c>
      <c r="C15" s="508" t="s">
        <v>17</v>
      </c>
      <c r="D15" s="508"/>
      <c r="E15" s="508" t="s">
        <v>18</v>
      </c>
      <c r="F15" s="508" t="s">
        <v>19</v>
      </c>
      <c r="G15" s="508"/>
      <c r="H15" s="508"/>
      <c r="I15" s="508"/>
      <c r="J15" s="508"/>
      <c r="K15" s="508"/>
      <c r="L15" s="508"/>
      <c r="M15" s="508" t="s">
        <v>20</v>
      </c>
      <c r="N15" s="39"/>
    </row>
    <row r="16" spans="1:16" ht="72" customHeight="1">
      <c r="A16" s="508"/>
      <c r="B16" s="508"/>
      <c r="C16" s="13" t="s">
        <v>21</v>
      </c>
      <c r="D16" s="13" t="s">
        <v>22</v>
      </c>
      <c r="E16" s="508"/>
      <c r="F16" s="14" t="s">
        <v>23</v>
      </c>
      <c r="G16" s="14" t="s">
        <v>24</v>
      </c>
      <c r="H16" s="14" t="s">
        <v>25</v>
      </c>
      <c r="I16" s="14" t="s">
        <v>26</v>
      </c>
      <c r="J16" s="14" t="s">
        <v>27</v>
      </c>
      <c r="K16" s="14" t="s">
        <v>28</v>
      </c>
      <c r="L16" s="14" t="s">
        <v>29</v>
      </c>
      <c r="M16" s="508"/>
      <c r="N16" s="39"/>
    </row>
    <row r="17" spans="1:14" s="1" customFormat="1" ht="11.25">
      <c r="A17" s="15">
        <v>1</v>
      </c>
      <c r="B17" s="15">
        <v>2</v>
      </c>
      <c r="C17" s="509">
        <v>3</v>
      </c>
      <c r="D17" s="510"/>
      <c r="E17" s="16">
        <v>4</v>
      </c>
      <c r="F17" s="16">
        <v>5</v>
      </c>
      <c r="G17" s="16">
        <v>6</v>
      </c>
      <c r="H17" s="16">
        <v>7</v>
      </c>
      <c r="I17" s="16">
        <v>8</v>
      </c>
      <c r="J17" s="16">
        <v>9</v>
      </c>
      <c r="K17" s="16">
        <v>10</v>
      </c>
      <c r="L17" s="16">
        <v>11</v>
      </c>
      <c r="M17" s="16">
        <v>12</v>
      </c>
      <c r="N17" s="41"/>
    </row>
    <row r="18" spans="1:14" ht="20.25" customHeight="1">
      <c r="A18" s="17"/>
      <c r="B18" s="511" t="s">
        <v>18</v>
      </c>
      <c r="C18" s="511"/>
      <c r="D18" s="511"/>
      <c r="E18" s="18">
        <f>E20</f>
        <v>0</v>
      </c>
      <c r="F18" s="18">
        <f t="shared" ref="F18:L18" si="0">F20</f>
        <v>0</v>
      </c>
      <c r="G18" s="18">
        <f t="shared" si="0"/>
        <v>0</v>
      </c>
      <c r="H18" s="18">
        <f t="shared" si="0"/>
        <v>0</v>
      </c>
      <c r="I18" s="18">
        <f t="shared" si="0"/>
        <v>0</v>
      </c>
      <c r="J18" s="18">
        <f t="shared" si="0"/>
        <v>0</v>
      </c>
      <c r="K18" s="18">
        <f t="shared" si="0"/>
        <v>0</v>
      </c>
      <c r="L18" s="18">
        <f t="shared" si="0"/>
        <v>0</v>
      </c>
      <c r="M18" s="99"/>
      <c r="N18" s="39"/>
    </row>
    <row r="19" spans="1:14" ht="20.25" customHeight="1">
      <c r="A19" s="19" t="s">
        <v>30</v>
      </c>
      <c r="B19" s="512" t="s">
        <v>31</v>
      </c>
      <c r="C19" s="513"/>
      <c r="D19" s="514"/>
      <c r="E19" s="219">
        <v>0</v>
      </c>
      <c r="F19" s="219"/>
      <c r="G19" s="219"/>
      <c r="H19" s="219"/>
      <c r="I19" s="219"/>
      <c r="J19" s="219"/>
      <c r="K19" s="219"/>
      <c r="L19" s="219"/>
      <c r="M19" s="242"/>
      <c r="N19" s="39"/>
    </row>
    <row r="20" spans="1:14" ht="20.25" customHeight="1">
      <c r="A20" s="19" t="s">
        <v>32</v>
      </c>
      <c r="B20" s="512" t="s">
        <v>33</v>
      </c>
      <c r="C20" s="513"/>
      <c r="D20" s="514"/>
      <c r="E20" s="20">
        <f>SUM(E21:E29)</f>
        <v>0</v>
      </c>
      <c r="F20" s="20">
        <f>SUM(F21:F29)</f>
        <v>0</v>
      </c>
      <c r="G20" s="20"/>
      <c r="H20" s="20"/>
      <c r="I20" s="20"/>
      <c r="J20" s="20"/>
      <c r="K20" s="20"/>
      <c r="L20" s="20"/>
      <c r="M20" s="100"/>
      <c r="N20" s="44"/>
    </row>
    <row r="21" spans="1:14">
      <c r="A21" s="26">
        <v>1</v>
      </c>
      <c r="B21" s="28" t="s">
        <v>34</v>
      </c>
      <c r="C21" s="251" t="s">
        <v>35</v>
      </c>
      <c r="D21" s="27" t="s">
        <v>36</v>
      </c>
      <c r="E21" s="20">
        <f t="shared" ref="E21:E27" si="1">SUM(F21:L21)</f>
        <v>0</v>
      </c>
      <c r="F21" s="221"/>
      <c r="G21" s="221"/>
      <c r="H21" s="49"/>
      <c r="I21" s="20"/>
      <c r="J21" s="49"/>
      <c r="K21" s="20"/>
      <c r="L21" s="20"/>
      <c r="M21" s="100"/>
      <c r="N21" s="44"/>
    </row>
    <row r="22" spans="1:14">
      <c r="A22" s="26">
        <v>2</v>
      </c>
      <c r="B22" s="28" t="s">
        <v>37</v>
      </c>
      <c r="C22" s="251" t="s">
        <v>38</v>
      </c>
      <c r="D22" s="27" t="s">
        <v>36</v>
      </c>
      <c r="E22" s="20">
        <f t="shared" si="1"/>
        <v>0</v>
      </c>
      <c r="F22" s="183"/>
      <c r="G22" s="49"/>
      <c r="H22" s="49"/>
      <c r="I22" s="20"/>
      <c r="J22" s="20"/>
      <c r="K22" s="20"/>
      <c r="L22" s="20"/>
      <c r="M22" s="43" t="s">
        <v>39</v>
      </c>
      <c r="N22" s="44" t="e">
        <f>G7-#REF!</f>
        <v>#REF!</v>
      </c>
    </row>
    <row r="23" spans="1:14">
      <c r="A23" s="26">
        <v>3</v>
      </c>
      <c r="B23" s="182" t="s">
        <v>40</v>
      </c>
      <c r="C23" s="251" t="s">
        <v>41</v>
      </c>
      <c r="D23" s="27" t="s">
        <v>36</v>
      </c>
      <c r="E23" s="20">
        <f t="shared" si="1"/>
        <v>0</v>
      </c>
      <c r="F23" s="183"/>
      <c r="G23" s="49"/>
      <c r="H23" s="49"/>
      <c r="I23" s="20"/>
      <c r="J23" s="20"/>
      <c r="K23" s="20"/>
      <c r="L23" s="20"/>
      <c r="M23" s="43"/>
      <c r="N23" s="44"/>
    </row>
    <row r="24" spans="1:14">
      <c r="A24" s="26">
        <v>4</v>
      </c>
      <c r="B24" s="182" t="s">
        <v>42</v>
      </c>
      <c r="C24" s="251" t="s">
        <v>43</v>
      </c>
      <c r="D24" s="27" t="s">
        <v>36</v>
      </c>
      <c r="E24" s="250">
        <f t="shared" si="1"/>
        <v>0</v>
      </c>
      <c r="F24" s="192"/>
      <c r="G24" s="193"/>
      <c r="H24" s="193"/>
      <c r="I24" s="201"/>
      <c r="J24" s="201"/>
      <c r="K24" s="201"/>
      <c r="L24" s="201"/>
      <c r="M24" s="246"/>
      <c r="N24" s="44" t="e">
        <f>G7-#REF!</f>
        <v>#REF!</v>
      </c>
    </row>
    <row r="25" spans="1:14">
      <c r="A25" s="26">
        <v>5</v>
      </c>
      <c r="B25" s="182" t="s">
        <v>44</v>
      </c>
      <c r="C25" s="251" t="s">
        <v>45</v>
      </c>
      <c r="D25" s="27" t="s">
        <v>36</v>
      </c>
      <c r="E25" s="20">
        <f t="shared" si="1"/>
        <v>0</v>
      </c>
      <c r="F25" s="221"/>
      <c r="G25" s="221"/>
      <c r="H25" s="49"/>
      <c r="I25" s="20"/>
      <c r="J25" s="49"/>
      <c r="K25" s="20"/>
      <c r="L25" s="20"/>
      <c r="M25" s="100"/>
      <c r="N25" s="44"/>
    </row>
    <row r="26" spans="1:14">
      <c r="A26" s="26">
        <v>6</v>
      </c>
      <c r="B26" s="182" t="s">
        <v>46</v>
      </c>
      <c r="C26" s="251" t="s">
        <v>47</v>
      </c>
      <c r="D26" s="27" t="s">
        <v>36</v>
      </c>
      <c r="E26" s="20">
        <f t="shared" si="1"/>
        <v>0</v>
      </c>
      <c r="F26" s="183"/>
      <c r="G26" s="49"/>
      <c r="H26" s="49"/>
      <c r="I26" s="20"/>
      <c r="J26" s="20"/>
      <c r="K26" s="20"/>
      <c r="L26" s="20"/>
      <c r="M26" s="43" t="s">
        <v>39</v>
      </c>
      <c r="N26" s="44" t="e">
        <f>G11-#REF!</f>
        <v>#REF!</v>
      </c>
    </row>
    <row r="27" spans="1:14">
      <c r="A27" s="26">
        <v>7</v>
      </c>
      <c r="B27" s="182" t="s">
        <v>48</v>
      </c>
      <c r="C27" s="251" t="s">
        <v>49</v>
      </c>
      <c r="D27" s="27" t="s">
        <v>36</v>
      </c>
      <c r="E27" s="20">
        <f t="shared" si="1"/>
        <v>0</v>
      </c>
      <c r="F27" s="183"/>
      <c r="G27" s="49"/>
      <c r="H27" s="49"/>
      <c r="I27" s="20"/>
      <c r="J27" s="20"/>
      <c r="K27" s="20"/>
      <c r="L27" s="20"/>
      <c r="M27" s="43"/>
      <c r="N27" s="44"/>
    </row>
    <row r="28" spans="1:14">
      <c r="A28" s="26">
        <v>8</v>
      </c>
      <c r="B28" s="182" t="s">
        <v>50</v>
      </c>
      <c r="C28" s="251" t="s">
        <v>51</v>
      </c>
      <c r="D28" s="27" t="s">
        <v>36</v>
      </c>
      <c r="E28" s="20">
        <f t="shared" ref="E28:E29" si="2">SUM(F28:L28)</f>
        <v>0</v>
      </c>
      <c r="F28" s="221"/>
      <c r="G28" s="221"/>
      <c r="H28" s="49"/>
      <c r="I28" s="20"/>
      <c r="J28" s="49"/>
      <c r="K28" s="20"/>
      <c r="L28" s="20"/>
      <c r="M28" s="100"/>
      <c r="N28" s="44"/>
    </row>
    <row r="29" spans="1:14">
      <c r="A29" s="26">
        <v>9</v>
      </c>
      <c r="B29" s="182" t="s">
        <v>52</v>
      </c>
      <c r="C29" s="251" t="s">
        <v>53</v>
      </c>
      <c r="D29" s="27" t="s">
        <v>36</v>
      </c>
      <c r="E29" s="20">
        <f t="shared" si="2"/>
        <v>0</v>
      </c>
      <c r="F29" s="183"/>
      <c r="G29" s="49">
        <v>0</v>
      </c>
      <c r="H29" s="49"/>
      <c r="I29" s="20"/>
      <c r="J29" s="20"/>
      <c r="K29" s="20"/>
      <c r="L29" s="20"/>
      <c r="M29" s="43" t="s">
        <v>39</v>
      </c>
      <c r="N29" s="44" t="e">
        <f>G14-#REF!</f>
        <v>#REF!</v>
      </c>
    </row>
    <row r="30" spans="1:14" s="2" customFormat="1">
      <c r="A30" s="515" t="s">
        <v>54</v>
      </c>
      <c r="B30" s="515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46"/>
    </row>
    <row r="31" spans="1:14">
      <c r="A31" s="516" t="s">
        <v>55</v>
      </c>
      <c r="B31" s="516"/>
      <c r="C31" s="516"/>
      <c r="D31" s="516"/>
      <c r="E31" s="517"/>
      <c r="F31" s="517"/>
      <c r="G31" s="517"/>
      <c r="H31" s="517"/>
      <c r="I31" s="517"/>
      <c r="J31" s="517"/>
      <c r="K31" s="517"/>
      <c r="L31" s="517"/>
      <c r="M31" s="517"/>
      <c r="N31" s="39"/>
    </row>
    <row r="32" spans="1:14" hidden="1">
      <c r="A32" s="531" t="s">
        <v>15</v>
      </c>
      <c r="B32" s="535" t="s">
        <v>56</v>
      </c>
      <c r="C32" s="536"/>
      <c r="D32" s="518" t="s">
        <v>57</v>
      </c>
      <c r="E32" s="519"/>
      <c r="F32" s="519"/>
      <c r="G32" s="519"/>
      <c r="H32" s="519"/>
      <c r="I32" s="519"/>
      <c r="J32" s="520"/>
      <c r="K32" s="532" t="s">
        <v>58</v>
      </c>
      <c r="L32" s="534" t="s">
        <v>59</v>
      </c>
      <c r="M32" s="532" t="s">
        <v>20</v>
      </c>
      <c r="N32" s="39"/>
    </row>
    <row r="33" spans="1:15" ht="25.5" hidden="1">
      <c r="A33" s="531"/>
      <c r="B33" s="537"/>
      <c r="C33" s="538"/>
      <c r="D33" s="53" t="s">
        <v>60</v>
      </c>
      <c r="E33" s="54" t="s">
        <v>61</v>
      </c>
      <c r="F33" s="54" t="s">
        <v>62</v>
      </c>
      <c r="G33" s="54" t="s">
        <v>63</v>
      </c>
      <c r="H33" s="54" t="s">
        <v>64</v>
      </c>
      <c r="I33" s="54" t="s">
        <v>65</v>
      </c>
      <c r="J33" s="54" t="s">
        <v>66</v>
      </c>
      <c r="K33" s="533"/>
      <c r="L33" s="534"/>
      <c r="M33" s="533"/>
      <c r="N33" s="39"/>
    </row>
    <row r="34" spans="1:15" s="4" customFormat="1" hidden="1">
      <c r="A34" s="55" t="s">
        <v>67</v>
      </c>
      <c r="B34" s="521" t="s">
        <v>68</v>
      </c>
      <c r="C34" s="522"/>
      <c r="D34" s="56">
        <f t="shared" ref="D34:L34" si="3">SUM(D35:D40)</f>
        <v>0</v>
      </c>
      <c r="E34" s="56">
        <f t="shared" si="3"/>
        <v>0</v>
      </c>
      <c r="F34" s="56">
        <f t="shared" si="3"/>
        <v>0</v>
      </c>
      <c r="G34" s="57">
        <f t="shared" si="3"/>
        <v>0</v>
      </c>
      <c r="H34" s="71">
        <f t="shared" si="3"/>
        <v>0</v>
      </c>
      <c r="I34" s="56">
        <f t="shared" si="3"/>
        <v>0</v>
      </c>
      <c r="J34" s="72">
        <f t="shared" si="3"/>
        <v>0</v>
      </c>
      <c r="K34" s="73">
        <f t="shared" si="3"/>
        <v>0</v>
      </c>
      <c r="L34" s="85">
        <f t="shared" si="3"/>
        <v>0</v>
      </c>
      <c r="M34" s="103"/>
      <c r="N34" s="86"/>
      <c r="O34" s="87"/>
    </row>
    <row r="35" spans="1:15" hidden="1">
      <c r="A35" s="59"/>
      <c r="B35" s="523"/>
      <c r="C35" s="524"/>
      <c r="D35" s="60"/>
      <c r="E35" s="60"/>
      <c r="F35" s="60"/>
      <c r="G35" s="61"/>
      <c r="H35" s="74"/>
      <c r="I35" s="75"/>
      <c r="J35" s="96"/>
      <c r="K35" s="77"/>
      <c r="L35" s="88"/>
      <c r="M35" s="105"/>
      <c r="N35" s="39"/>
    </row>
    <row r="36" spans="1:15" hidden="1">
      <c r="A36" s="59"/>
      <c r="B36" s="523"/>
      <c r="C36" s="524"/>
      <c r="D36" s="60"/>
      <c r="E36" s="60"/>
      <c r="F36" s="60"/>
      <c r="G36" s="61"/>
      <c r="H36" s="74"/>
      <c r="I36" s="78"/>
      <c r="J36" s="76"/>
      <c r="K36" s="77"/>
      <c r="L36" s="88"/>
      <c r="M36" s="105"/>
      <c r="N36" s="39"/>
    </row>
    <row r="37" spans="1:15" hidden="1">
      <c r="A37" s="59"/>
      <c r="B37" s="523"/>
      <c r="C37" s="524"/>
      <c r="D37" s="60"/>
      <c r="E37" s="60"/>
      <c r="F37" s="60"/>
      <c r="G37" s="61"/>
      <c r="H37" s="75"/>
      <c r="I37" s="78"/>
      <c r="J37" s="76"/>
      <c r="K37" s="77"/>
      <c r="L37" s="88"/>
      <c r="M37" s="105"/>
      <c r="N37" s="39"/>
    </row>
    <row r="38" spans="1:15" hidden="1">
      <c r="A38" s="59"/>
      <c r="B38" s="523"/>
      <c r="C38" s="524"/>
      <c r="D38" s="60"/>
      <c r="E38" s="60"/>
      <c r="F38" s="60"/>
      <c r="G38" s="61"/>
      <c r="H38" s="74"/>
      <c r="I38" s="78"/>
      <c r="J38" s="76"/>
      <c r="K38" s="77"/>
      <c r="L38" s="88"/>
      <c r="M38" s="105"/>
      <c r="N38" s="39"/>
    </row>
    <row r="39" spans="1:15" hidden="1">
      <c r="A39" s="59"/>
      <c r="B39" s="525"/>
      <c r="C39" s="525"/>
      <c r="D39" s="60"/>
      <c r="E39" s="60"/>
      <c r="F39" s="60"/>
      <c r="G39" s="61"/>
      <c r="H39" s="74"/>
      <c r="I39" s="78"/>
      <c r="J39" s="76"/>
      <c r="K39" s="77"/>
      <c r="L39" s="88">
        <f>SUM(D39:K39)*1490000</f>
        <v>0</v>
      </c>
      <c r="M39" s="105"/>
      <c r="N39" s="39"/>
    </row>
    <row r="40" spans="1:15" hidden="1">
      <c r="A40" s="62">
        <v>1</v>
      </c>
      <c r="B40" s="526"/>
      <c r="C40" s="526"/>
      <c r="D40" s="63"/>
      <c r="E40" s="63"/>
      <c r="F40" s="63"/>
      <c r="G40" s="64"/>
      <c r="H40" s="79"/>
      <c r="I40" s="80"/>
      <c r="J40" s="81"/>
      <c r="K40" s="82"/>
      <c r="L40" s="88"/>
      <c r="M40" s="104"/>
      <c r="N40" s="39"/>
    </row>
    <row r="41" spans="1:15">
      <c r="A41" s="65"/>
      <c r="B41" s="65"/>
      <c r="C41" s="65"/>
      <c r="D41" s="65"/>
      <c r="E41" s="65"/>
      <c r="F41" s="65"/>
      <c r="G41" s="65"/>
      <c r="H41" s="539" t="s">
        <v>69</v>
      </c>
      <c r="I41" s="539"/>
      <c r="J41" s="539"/>
      <c r="K41" s="539"/>
      <c r="L41" s="539"/>
      <c r="M41" s="539"/>
      <c r="N41" s="227"/>
    </row>
    <row r="42" spans="1:15" ht="15.4" customHeight="1">
      <c r="A42" s="502" t="s">
        <v>70</v>
      </c>
      <c r="B42" s="502"/>
      <c r="C42" s="502"/>
      <c r="D42" s="42"/>
      <c r="E42" s="502" t="s">
        <v>71</v>
      </c>
      <c r="F42" s="502"/>
      <c r="G42" s="11"/>
      <c r="H42" s="502" t="s">
        <v>72</v>
      </c>
      <c r="I42" s="502"/>
      <c r="J42" s="502"/>
      <c r="K42" s="502"/>
      <c r="L42" s="502"/>
      <c r="M42" s="502"/>
      <c r="N42" s="39"/>
    </row>
    <row r="43" spans="1:15" ht="15.4" customHeight="1">
      <c r="A43" s="8"/>
      <c r="B43" s="66"/>
      <c r="C43" s="67"/>
      <c r="E43" s="66"/>
      <c r="F43" s="66"/>
      <c r="G43" s="66"/>
      <c r="I43" s="66"/>
      <c r="J43" s="8"/>
      <c r="K43" s="66"/>
      <c r="L43" s="66"/>
      <c r="M43" s="66"/>
      <c r="N43" s="39"/>
    </row>
    <row r="44" spans="1:15" ht="40.5" customHeight="1">
      <c r="A44" s="8"/>
      <c r="B44" s="8"/>
      <c r="E44" s="8"/>
      <c r="F44" s="8"/>
      <c r="G44" s="8"/>
      <c r="H44" s="8"/>
      <c r="I44" s="8"/>
      <c r="J44" s="8"/>
      <c r="K44" s="8"/>
      <c r="L44" s="8"/>
      <c r="M44" s="8"/>
      <c r="N44" s="39"/>
    </row>
    <row r="45" spans="1:15" ht="18" customHeight="1">
      <c r="A45" s="527" t="s">
        <v>73</v>
      </c>
      <c r="B45" s="527"/>
      <c r="C45" s="527"/>
      <c r="E45" s="527" t="s">
        <v>74</v>
      </c>
      <c r="F45" s="527"/>
      <c r="G45" s="68"/>
      <c r="H45" s="527" t="s">
        <v>75</v>
      </c>
      <c r="I45" s="527"/>
      <c r="J45" s="527"/>
      <c r="K45" s="527"/>
      <c r="L45" s="527"/>
      <c r="M45" s="527"/>
      <c r="N45" s="39"/>
    </row>
    <row r="46" spans="1:15" ht="6.75" customHeight="1">
      <c r="A46" s="69"/>
      <c r="B46" s="69"/>
      <c r="C46" s="69"/>
      <c r="D46" s="70"/>
      <c r="E46" s="69"/>
      <c r="F46" s="69"/>
      <c r="G46" s="69"/>
      <c r="I46" s="11"/>
      <c r="J46" s="69"/>
      <c r="K46" s="69"/>
      <c r="L46" s="69"/>
      <c r="M46" s="11"/>
      <c r="N46" s="39"/>
    </row>
    <row r="47" spans="1:15" ht="26.25" hidden="1" customHeight="1">
      <c r="A47" s="528" t="s">
        <v>76</v>
      </c>
      <c r="B47" s="528"/>
      <c r="C47" s="528"/>
      <c r="D47" s="528"/>
      <c r="E47" s="528"/>
      <c r="F47" s="528"/>
      <c r="G47" s="528"/>
      <c r="H47" s="528"/>
      <c r="I47" s="528"/>
      <c r="J47" s="528"/>
      <c r="K47" s="528"/>
      <c r="L47" s="528"/>
      <c r="M47" s="528"/>
      <c r="N47" s="39"/>
    </row>
    <row r="48" spans="1:15" ht="15.4" hidden="1" customHeight="1">
      <c r="A48" s="69"/>
      <c r="B48" s="69"/>
      <c r="C48" s="69"/>
      <c r="D48" s="69"/>
      <c r="E48" s="69"/>
      <c r="F48" s="69"/>
      <c r="G48" s="529" t="s">
        <v>77</v>
      </c>
      <c r="H48" s="529"/>
      <c r="I48" s="529"/>
      <c r="J48" s="529"/>
      <c r="K48" s="529"/>
      <c r="L48" s="529"/>
      <c r="M48" s="529"/>
      <c r="N48" s="39"/>
    </row>
    <row r="49" spans="1:14" ht="15.75" hidden="1" customHeight="1">
      <c r="A49" s="8"/>
      <c r="B49" s="502" t="s">
        <v>78</v>
      </c>
      <c r="C49" s="502"/>
      <c r="D49" s="502"/>
      <c r="E49" s="8"/>
      <c r="F49" s="8"/>
      <c r="G49" s="502" t="s">
        <v>79</v>
      </c>
      <c r="H49" s="502"/>
      <c r="I49" s="502"/>
      <c r="J49" s="502"/>
      <c r="K49" s="502"/>
      <c r="L49" s="502"/>
      <c r="M49" s="502"/>
      <c r="N49" s="39"/>
    </row>
    <row r="50" spans="1:14" ht="18.75" hidden="1" customHeight="1">
      <c r="A50" s="11"/>
      <c r="B50" s="502"/>
      <c r="C50" s="502"/>
      <c r="D50" s="502"/>
      <c r="E50" s="8"/>
      <c r="F50" s="8"/>
      <c r="G50" s="502"/>
      <c r="H50" s="502"/>
      <c r="I50" s="502"/>
      <c r="J50" s="502"/>
      <c r="K50" s="502"/>
      <c r="L50" s="502"/>
      <c r="M50" s="502"/>
      <c r="N50" s="39"/>
    </row>
    <row r="51" spans="1:14" ht="12.75" hidden="1" customHeight="1">
      <c r="A51" s="8"/>
      <c r="B51" s="8"/>
      <c r="C51" s="8"/>
      <c r="D51" s="8"/>
      <c r="E51" s="8"/>
      <c r="F51" s="8"/>
      <c r="G51" s="502"/>
      <c r="H51" s="502"/>
      <c r="I51" s="502"/>
      <c r="J51" s="502"/>
      <c r="K51" s="502"/>
      <c r="L51" s="502"/>
      <c r="M51" s="502"/>
      <c r="N51" s="39"/>
    </row>
    <row r="52" spans="1:14" ht="15.4" customHeight="1">
      <c r="A52" s="499"/>
      <c r="B52" s="499"/>
      <c r="C52" s="499"/>
      <c r="D52" s="499"/>
      <c r="E52" s="499"/>
      <c r="F52" s="499"/>
      <c r="G52" s="499"/>
      <c r="H52" s="499"/>
      <c r="I52" s="530"/>
      <c r="J52" s="530"/>
      <c r="K52" s="530"/>
      <c r="L52" s="530"/>
      <c r="M52" s="530"/>
      <c r="N52" s="39"/>
    </row>
  </sheetData>
  <mergeCells count="55">
    <mergeCell ref="A47:M47"/>
    <mergeCell ref="G48:M48"/>
    <mergeCell ref="A52:H52"/>
    <mergeCell ref="I52:M52"/>
    <mergeCell ref="A15:A16"/>
    <mergeCell ref="A32:A33"/>
    <mergeCell ref="B15:B16"/>
    <mergeCell ref="E15:E16"/>
    <mergeCell ref="K32:K33"/>
    <mergeCell ref="L32:L33"/>
    <mergeCell ref="M15:M16"/>
    <mergeCell ref="M32:M33"/>
    <mergeCell ref="B32:C33"/>
    <mergeCell ref="B49:D50"/>
    <mergeCell ref="G49:M51"/>
    <mergeCell ref="H41:M41"/>
    <mergeCell ref="A42:C42"/>
    <mergeCell ref="E42:F42"/>
    <mergeCell ref="H42:M42"/>
    <mergeCell ref="A45:C45"/>
    <mergeCell ref="E45:F45"/>
    <mergeCell ref="H45:M45"/>
    <mergeCell ref="B36:C36"/>
    <mergeCell ref="B37:C37"/>
    <mergeCell ref="B38:C38"/>
    <mergeCell ref="B39:C39"/>
    <mergeCell ref="B40:C40"/>
    <mergeCell ref="A31:D31"/>
    <mergeCell ref="E31:M31"/>
    <mergeCell ref="D32:J32"/>
    <mergeCell ref="B34:C34"/>
    <mergeCell ref="B35:C35"/>
    <mergeCell ref="C17:D17"/>
    <mergeCell ref="B18:D18"/>
    <mergeCell ref="B19:D19"/>
    <mergeCell ref="B20:D20"/>
    <mergeCell ref="A30:M30"/>
    <mergeCell ref="A13:M13"/>
    <mergeCell ref="A14:K14"/>
    <mergeCell ref="L14:M14"/>
    <mergeCell ref="C15:D15"/>
    <mergeCell ref="F15:L15"/>
    <mergeCell ref="A8:B8"/>
    <mergeCell ref="C8:M8"/>
    <mergeCell ref="A9:B9"/>
    <mergeCell ref="A10:B10"/>
    <mergeCell ref="A11:D11"/>
    <mergeCell ref="E11:M11"/>
    <mergeCell ref="C9:M10"/>
    <mergeCell ref="A1:H1"/>
    <mergeCell ref="A2:L2"/>
    <mergeCell ref="A3:L3"/>
    <mergeCell ref="A4:M4"/>
    <mergeCell ref="C6:D6"/>
    <mergeCell ref="E6:G6"/>
  </mergeCells>
  <printOptions horizontalCentered="1"/>
  <pageMargins left="0" right="0" top="0.196850393700787" bottom="0" header="0.23622047244094499" footer="0"/>
  <pageSetup paperSize="9"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43"/>
  <sheetViews>
    <sheetView showGridLines="0" tabSelected="1" topLeftCell="A9" workbookViewId="0">
      <selection activeCell="E18" sqref="E18"/>
    </sheetView>
  </sheetViews>
  <sheetFormatPr defaultColWidth="9.33203125" defaultRowHeight="15.75"/>
  <cols>
    <col min="1" max="1" width="6.6640625" style="5" customWidth="1"/>
    <col min="2" max="2" width="28.5" style="5" customWidth="1"/>
    <col min="3" max="3" width="19.1640625" style="6" customWidth="1"/>
    <col min="4" max="4" width="36" style="5" customWidth="1"/>
    <col min="5" max="5" width="14.5" style="5" customWidth="1"/>
    <col min="6" max="18" width="13.1640625" style="5" customWidth="1"/>
    <col min="19" max="19" width="12.33203125" style="5" customWidth="1"/>
    <col min="20" max="16384" width="9.33203125" style="5"/>
  </cols>
  <sheetData>
    <row r="1" spans="1:21" ht="15.4" customHeight="1">
      <c r="A1" s="499"/>
      <c r="B1" s="499"/>
      <c r="C1" s="499"/>
      <c r="D1" s="499"/>
      <c r="E1" s="499"/>
      <c r="F1" s="499"/>
      <c r="G1" s="499"/>
      <c r="H1" s="499"/>
      <c r="I1" s="11"/>
      <c r="J1" s="11"/>
      <c r="K1" s="11"/>
      <c r="L1" s="11"/>
      <c r="M1" s="11"/>
      <c r="N1" s="11"/>
      <c r="O1" s="11"/>
      <c r="P1" s="11"/>
      <c r="Q1" s="11"/>
      <c r="R1" s="97" t="s">
        <v>0</v>
      </c>
      <c r="S1" s="39"/>
      <c r="U1" s="40"/>
    </row>
    <row r="2" spans="1:21" ht="18.75">
      <c r="A2" s="500" t="s">
        <v>1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98" t="s">
        <v>2</v>
      </c>
    </row>
    <row r="3" spans="1:21" ht="13.5" customHeight="1">
      <c r="A3" s="501" t="s">
        <v>499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98" t="s">
        <v>80</v>
      </c>
    </row>
    <row r="4" spans="1:21" ht="6" customHeight="1">
      <c r="A4" s="499"/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39"/>
    </row>
    <row r="5" spans="1:21" ht="2.65" customHeight="1">
      <c r="E5" s="7"/>
      <c r="F5" s="7"/>
      <c r="G5" s="7"/>
      <c r="S5" s="39"/>
    </row>
    <row r="6" spans="1:21" ht="18.75" customHeight="1">
      <c r="A6" s="8"/>
      <c r="B6" s="8"/>
      <c r="C6" s="502" t="s">
        <v>5</v>
      </c>
      <c r="D6" s="502"/>
      <c r="E6" s="502" t="s">
        <v>6</v>
      </c>
      <c r="F6" s="502"/>
      <c r="G6" s="502"/>
      <c r="H6" s="11"/>
      <c r="I6" s="11"/>
      <c r="J6" s="11"/>
      <c r="K6" s="11"/>
      <c r="L6" s="11"/>
      <c r="M6" s="38"/>
      <c r="N6" s="38"/>
      <c r="O6" s="38"/>
      <c r="P6" s="8"/>
      <c r="Q6" s="8"/>
      <c r="R6" s="8"/>
    </row>
    <row r="7" spans="1:21">
      <c r="E7" s="7"/>
      <c r="F7" s="7"/>
      <c r="G7" s="7"/>
    </row>
    <row r="8" spans="1:21" ht="15.4" customHeight="1">
      <c r="A8" s="503" t="s">
        <v>7</v>
      </c>
      <c r="B8" s="503"/>
      <c r="C8" s="504" t="s">
        <v>8</v>
      </c>
      <c r="D8" s="504"/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4"/>
      <c r="R8" s="504"/>
      <c r="S8" s="39"/>
    </row>
    <row r="9" spans="1:21">
      <c r="A9" s="503" t="s">
        <v>9</v>
      </c>
      <c r="B9" s="503"/>
      <c r="C9" s="504">
        <v>1077976</v>
      </c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39"/>
    </row>
    <row r="10" spans="1:21" hidden="1">
      <c r="A10" s="499"/>
      <c r="B10" s="499"/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39"/>
    </row>
    <row r="11" spans="1:21">
      <c r="A11" s="503" t="s">
        <v>10</v>
      </c>
      <c r="B11" s="503"/>
      <c r="C11" s="503"/>
      <c r="D11" s="503"/>
      <c r="E11" s="505" t="s">
        <v>11</v>
      </c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39"/>
    </row>
    <row r="12" spans="1:21" ht="16.149999999999999" customHeight="1">
      <c r="A12" s="10" t="s">
        <v>12</v>
      </c>
      <c r="B12" s="11"/>
      <c r="C12" s="12" t="s">
        <v>502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39"/>
    </row>
    <row r="13" spans="1:21" ht="1.7" customHeight="1">
      <c r="A13" s="499"/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39"/>
    </row>
    <row r="14" spans="1:21" ht="16.149999999999999" customHeight="1">
      <c r="A14" s="499"/>
      <c r="B14" s="499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507" t="s">
        <v>14</v>
      </c>
      <c r="R14" s="507"/>
      <c r="S14" s="39"/>
    </row>
    <row r="15" spans="1:21" ht="18.75" customHeight="1">
      <c r="A15" s="508" t="s">
        <v>15</v>
      </c>
      <c r="B15" s="508" t="s">
        <v>16</v>
      </c>
      <c r="C15" s="508" t="s">
        <v>17</v>
      </c>
      <c r="D15" s="508"/>
      <c r="E15" s="508" t="s">
        <v>18</v>
      </c>
      <c r="F15" s="508" t="s">
        <v>25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 t="s">
        <v>20</v>
      </c>
      <c r="S15" s="39"/>
    </row>
    <row r="16" spans="1:21" ht="72" customHeight="1">
      <c r="A16" s="508"/>
      <c r="B16" s="508"/>
      <c r="C16" s="13" t="s">
        <v>21</v>
      </c>
      <c r="D16" s="13" t="s">
        <v>22</v>
      </c>
      <c r="E16" s="508"/>
      <c r="F16" s="14" t="s">
        <v>81</v>
      </c>
      <c r="G16" s="14" t="s">
        <v>82</v>
      </c>
      <c r="H16" s="14" t="s">
        <v>83</v>
      </c>
      <c r="I16" s="14" t="s">
        <v>84</v>
      </c>
      <c r="J16" s="14" t="s">
        <v>85</v>
      </c>
      <c r="K16" s="14" t="s">
        <v>86</v>
      </c>
      <c r="L16" s="14" t="s">
        <v>87</v>
      </c>
      <c r="M16" s="14" t="s">
        <v>88</v>
      </c>
      <c r="N16" s="14" t="s">
        <v>89</v>
      </c>
      <c r="O16" s="14" t="s">
        <v>90</v>
      </c>
      <c r="P16" s="14" t="s">
        <v>91</v>
      </c>
      <c r="Q16" s="14" t="s">
        <v>92</v>
      </c>
      <c r="R16" s="508"/>
      <c r="S16" s="39"/>
    </row>
    <row r="17" spans="1:19" s="1" customFormat="1" ht="11.25">
      <c r="A17" s="15">
        <v>1</v>
      </c>
      <c r="B17" s="15">
        <v>2</v>
      </c>
      <c r="C17" s="509">
        <v>3</v>
      </c>
      <c r="D17" s="510"/>
      <c r="E17" s="16">
        <v>4</v>
      </c>
      <c r="F17" s="16">
        <v>5</v>
      </c>
      <c r="G17" s="16">
        <v>6</v>
      </c>
      <c r="H17" s="16">
        <v>7</v>
      </c>
      <c r="I17" s="16">
        <v>8</v>
      </c>
      <c r="J17" s="16">
        <v>9</v>
      </c>
      <c r="K17" s="16">
        <v>10</v>
      </c>
      <c r="L17" s="16">
        <v>11</v>
      </c>
      <c r="M17" s="16">
        <v>12</v>
      </c>
      <c r="N17" s="16">
        <v>13</v>
      </c>
      <c r="O17" s="16">
        <v>14</v>
      </c>
      <c r="P17" s="16">
        <v>15</v>
      </c>
      <c r="Q17" s="16">
        <v>16</v>
      </c>
      <c r="R17" s="16">
        <v>17</v>
      </c>
      <c r="S17" s="41"/>
    </row>
    <row r="18" spans="1:19" ht="15.75" customHeight="1">
      <c r="A18" s="17"/>
      <c r="B18" s="511" t="s">
        <v>18</v>
      </c>
      <c r="C18" s="511"/>
      <c r="D18" s="511"/>
      <c r="E18" s="18">
        <f>E20</f>
        <v>96423161</v>
      </c>
      <c r="F18" s="18">
        <f>F20</f>
        <v>9203517</v>
      </c>
      <c r="G18" s="18">
        <f t="shared" ref="G18:Q18" si="0">G20</f>
        <v>6493366</v>
      </c>
      <c r="H18" s="18">
        <f t="shared" si="0"/>
        <v>7664716</v>
      </c>
      <c r="I18" s="18">
        <f t="shared" si="0"/>
        <v>7325983</v>
      </c>
      <c r="J18" s="18">
        <f t="shared" si="0"/>
        <v>6713372</v>
      </c>
      <c r="K18" s="18">
        <f t="shared" si="0"/>
        <v>7174823</v>
      </c>
      <c r="L18" s="18">
        <f t="shared" si="0"/>
        <v>8407868</v>
      </c>
      <c r="M18" s="18">
        <f t="shared" si="0"/>
        <v>7245473</v>
      </c>
      <c r="N18" s="18">
        <f t="shared" si="0"/>
        <v>7560262</v>
      </c>
      <c r="O18" s="18">
        <f t="shared" si="0"/>
        <v>10702802</v>
      </c>
      <c r="P18" s="18">
        <f t="shared" si="0"/>
        <v>8513999</v>
      </c>
      <c r="Q18" s="18">
        <f t="shared" si="0"/>
        <v>9416980</v>
      </c>
      <c r="R18" s="99"/>
      <c r="S18" s="39" t="e">
        <f>G18+#REF!+#REF!</f>
        <v>#REF!</v>
      </c>
    </row>
    <row r="19" spans="1:19" ht="15.75" customHeight="1">
      <c r="A19" s="19" t="s">
        <v>30</v>
      </c>
      <c r="B19" s="512" t="s">
        <v>31</v>
      </c>
      <c r="C19" s="513"/>
      <c r="D19" s="514"/>
      <c r="E19" s="219">
        <v>0</v>
      </c>
      <c r="F19" s="219">
        <v>0</v>
      </c>
      <c r="G19" s="219">
        <v>0</v>
      </c>
      <c r="H19" s="219">
        <v>0</v>
      </c>
      <c r="I19" s="219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</v>
      </c>
      <c r="P19" s="219">
        <v>0</v>
      </c>
      <c r="Q19" s="219">
        <v>0</v>
      </c>
      <c r="R19" s="242"/>
      <c r="S19" s="39" t="e">
        <f>S18-10030456</f>
        <v>#REF!</v>
      </c>
    </row>
    <row r="20" spans="1:19" ht="15.75" customHeight="1">
      <c r="A20" s="19" t="s">
        <v>32</v>
      </c>
      <c r="B20" s="512" t="s">
        <v>93</v>
      </c>
      <c r="C20" s="513"/>
      <c r="D20" s="514"/>
      <c r="E20" s="20">
        <f t="shared" ref="E20:Q20" si="1">SUM(E21:E57)</f>
        <v>96423161</v>
      </c>
      <c r="F20" s="20">
        <f t="shared" si="1"/>
        <v>9203517</v>
      </c>
      <c r="G20" s="20">
        <f t="shared" si="1"/>
        <v>6493366</v>
      </c>
      <c r="H20" s="20">
        <f t="shared" si="1"/>
        <v>7664716</v>
      </c>
      <c r="I20" s="20">
        <f t="shared" si="1"/>
        <v>7325983</v>
      </c>
      <c r="J20" s="20">
        <f t="shared" si="1"/>
        <v>6713372</v>
      </c>
      <c r="K20" s="20">
        <f t="shared" si="1"/>
        <v>7174823</v>
      </c>
      <c r="L20" s="20">
        <f t="shared" si="1"/>
        <v>8407868</v>
      </c>
      <c r="M20" s="20">
        <f t="shared" si="1"/>
        <v>7245473</v>
      </c>
      <c r="N20" s="20">
        <f t="shared" si="1"/>
        <v>7560262</v>
      </c>
      <c r="O20" s="20">
        <f t="shared" si="1"/>
        <v>10702802</v>
      </c>
      <c r="P20" s="20">
        <f t="shared" si="1"/>
        <v>8513999</v>
      </c>
      <c r="Q20" s="20">
        <f t="shared" si="1"/>
        <v>9416980</v>
      </c>
      <c r="R20" s="100"/>
      <c r="S20" s="44"/>
    </row>
    <row r="21" spans="1:19" ht="15.75" customHeight="1">
      <c r="A21" s="224">
        <v>1</v>
      </c>
      <c r="B21" s="225" t="s">
        <v>118</v>
      </c>
      <c r="C21" s="254" t="s">
        <v>119</v>
      </c>
      <c r="D21" s="226" t="s">
        <v>36</v>
      </c>
      <c r="E21" s="20">
        <f>SUM(F21:Q21)</f>
        <v>4350043</v>
      </c>
      <c r="F21" s="221">
        <v>414290</v>
      </c>
      <c r="G21" s="221">
        <v>517862</v>
      </c>
      <c r="H21" s="49">
        <v>414290</v>
      </c>
      <c r="I21" s="49">
        <v>414290</v>
      </c>
      <c r="J21" s="50">
        <v>310717</v>
      </c>
      <c r="K21" s="50">
        <v>414290</v>
      </c>
      <c r="L21" s="50">
        <v>310717</v>
      </c>
      <c r="M21" s="50">
        <v>414290</v>
      </c>
      <c r="N21" s="50">
        <v>310717</v>
      </c>
      <c r="O21" s="50">
        <v>414290</v>
      </c>
      <c r="P21" s="50">
        <v>414290</v>
      </c>
      <c r="Q21" s="50"/>
      <c r="R21" s="84" t="s">
        <v>561</v>
      </c>
      <c r="S21" s="44"/>
    </row>
    <row r="22" spans="1:19" s="3" customFormat="1" ht="15.75" customHeight="1">
      <c r="A22" s="220">
        <v>2</v>
      </c>
      <c r="B22" s="92" t="s">
        <v>116</v>
      </c>
      <c r="C22" s="252" t="s">
        <v>117</v>
      </c>
      <c r="D22" s="223" t="s">
        <v>36</v>
      </c>
      <c r="E22" s="20">
        <f t="shared" ref="E22:E57" si="2">SUM(F22:Q22)</f>
        <v>4350043</v>
      </c>
      <c r="F22" s="222">
        <v>517862</v>
      </c>
      <c r="G22" s="222">
        <v>414290</v>
      </c>
      <c r="H22" s="30">
        <v>414290</v>
      </c>
      <c r="I22" s="30">
        <v>414290</v>
      </c>
      <c r="J22" s="120">
        <v>414290</v>
      </c>
      <c r="K22" s="120">
        <v>310717</v>
      </c>
      <c r="L22" s="120">
        <v>414290</v>
      </c>
      <c r="M22" s="120">
        <v>310717</v>
      </c>
      <c r="N22" s="120">
        <v>414290</v>
      </c>
      <c r="O22" s="50">
        <v>310717</v>
      </c>
      <c r="P22" s="50">
        <v>414290</v>
      </c>
      <c r="Q22" s="50"/>
      <c r="R22" s="434" t="s">
        <v>561</v>
      </c>
      <c r="S22" s="47"/>
    </row>
    <row r="23" spans="1:19" ht="15.75" customHeight="1">
      <c r="A23" s="224">
        <v>3</v>
      </c>
      <c r="B23" s="92" t="s">
        <v>94</v>
      </c>
      <c r="C23" s="252" t="s">
        <v>95</v>
      </c>
      <c r="D23" s="27" t="s">
        <v>36</v>
      </c>
      <c r="E23" s="20">
        <f t="shared" si="2"/>
        <v>10069181</v>
      </c>
      <c r="F23" s="221">
        <v>973303</v>
      </c>
      <c r="G23" s="221">
        <v>778643</v>
      </c>
      <c r="H23" s="49">
        <v>778643</v>
      </c>
      <c r="I23" s="49">
        <v>973303</v>
      </c>
      <c r="J23" s="50">
        <v>778643</v>
      </c>
      <c r="K23" s="50">
        <v>778643</v>
      </c>
      <c r="L23" s="50">
        <v>778643</v>
      </c>
      <c r="M23" s="50">
        <v>778643</v>
      </c>
      <c r="N23" s="50">
        <v>811934</v>
      </c>
      <c r="O23" s="50">
        <v>811932</v>
      </c>
      <c r="P23" s="50">
        <v>1014917</v>
      </c>
      <c r="Q23" s="50">
        <v>811934</v>
      </c>
      <c r="R23" s="84"/>
      <c r="S23" s="44"/>
    </row>
    <row r="24" spans="1:19" ht="15.75" customHeight="1">
      <c r="A24" s="220">
        <v>4</v>
      </c>
      <c r="B24" s="28" t="s">
        <v>96</v>
      </c>
      <c r="C24" s="251" t="s">
        <v>97</v>
      </c>
      <c r="D24" s="27" t="s">
        <v>36</v>
      </c>
      <c r="E24" s="20">
        <f t="shared" si="2"/>
        <v>8258509</v>
      </c>
      <c r="F24" s="221">
        <v>678769</v>
      </c>
      <c r="G24" s="221">
        <v>848461</v>
      </c>
      <c r="H24" s="49">
        <v>678769</v>
      </c>
      <c r="I24" s="49">
        <v>712060</v>
      </c>
      <c r="J24" s="50">
        <v>890075</v>
      </c>
      <c r="K24" s="50">
        <v>712060</v>
      </c>
      <c r="L24" s="50">
        <v>712060</v>
      </c>
      <c r="M24" s="50">
        <v>712060</v>
      </c>
      <c r="N24" s="50">
        <v>712060</v>
      </c>
      <c r="O24" s="50">
        <v>890075</v>
      </c>
      <c r="P24" s="50"/>
      <c r="Q24" s="50">
        <v>712060</v>
      </c>
      <c r="R24" s="84" t="s">
        <v>544</v>
      </c>
      <c r="S24" s="44"/>
    </row>
    <row r="25" spans="1:19" ht="15.75" customHeight="1">
      <c r="A25" s="224">
        <v>5</v>
      </c>
      <c r="B25" s="92" t="s">
        <v>102</v>
      </c>
      <c r="C25" s="252" t="s">
        <v>103</v>
      </c>
      <c r="D25" s="27" t="s">
        <v>36</v>
      </c>
      <c r="E25" s="20">
        <f t="shared" si="2"/>
        <v>285749</v>
      </c>
      <c r="F25" s="221">
        <v>285749</v>
      </c>
      <c r="G25" s="221"/>
      <c r="H25" s="49"/>
      <c r="I25" s="49"/>
      <c r="J25" s="50"/>
      <c r="K25" s="50"/>
      <c r="L25" s="50"/>
      <c r="M25" s="50"/>
      <c r="N25" s="50"/>
      <c r="O25" s="50"/>
      <c r="P25" s="50"/>
      <c r="Q25" s="50"/>
      <c r="R25" s="84"/>
      <c r="S25" s="44"/>
    </row>
    <row r="26" spans="1:19" s="3" customFormat="1" ht="15.75" customHeight="1">
      <c r="A26" s="220">
        <v>6</v>
      </c>
      <c r="B26" s="92" t="s">
        <v>104</v>
      </c>
      <c r="C26" s="253" t="s">
        <v>105</v>
      </c>
      <c r="D26" s="27" t="s">
        <v>36</v>
      </c>
      <c r="E26" s="20">
        <f t="shared" si="2"/>
        <v>8005591</v>
      </c>
      <c r="F26" s="221">
        <v>570111</v>
      </c>
      <c r="G26" s="221">
        <v>760147</v>
      </c>
      <c r="H26" s="30">
        <v>760147</v>
      </c>
      <c r="I26" s="30">
        <v>570111</v>
      </c>
      <c r="J26" s="120">
        <v>570111</v>
      </c>
      <c r="K26" s="120">
        <v>570111</v>
      </c>
      <c r="L26" s="120">
        <v>950184</v>
      </c>
      <c r="M26" s="120">
        <v>760147</v>
      </c>
      <c r="N26" s="120"/>
      <c r="O26" s="120">
        <v>959432</v>
      </c>
      <c r="P26" s="120">
        <v>767545</v>
      </c>
      <c r="Q26" s="120">
        <v>767545</v>
      </c>
      <c r="R26" s="442" t="s">
        <v>581</v>
      </c>
      <c r="S26" s="47"/>
    </row>
    <row r="27" spans="1:19" ht="15.75" customHeight="1">
      <c r="A27" s="224">
        <v>7</v>
      </c>
      <c r="B27" s="92" t="s">
        <v>98</v>
      </c>
      <c r="C27" s="252" t="s">
        <v>99</v>
      </c>
      <c r="D27" s="27" t="s">
        <v>36</v>
      </c>
      <c r="E27" s="20">
        <f t="shared" si="2"/>
        <v>6286476</v>
      </c>
      <c r="F27" s="221">
        <v>0</v>
      </c>
      <c r="G27" s="221">
        <v>571498</v>
      </c>
      <c r="H27" s="49">
        <v>571498</v>
      </c>
      <c r="I27" s="49">
        <v>571498</v>
      </c>
      <c r="J27" s="50">
        <v>428623</v>
      </c>
      <c r="K27" s="50">
        <v>714372</v>
      </c>
      <c r="L27" s="50">
        <v>571498</v>
      </c>
      <c r="M27" s="50">
        <v>428623</v>
      </c>
      <c r="N27" s="50">
        <v>714372</v>
      </c>
      <c r="O27" s="50">
        <v>571498</v>
      </c>
      <c r="P27" s="50">
        <v>571498</v>
      </c>
      <c r="Q27" s="50">
        <v>571498</v>
      </c>
      <c r="R27" s="442" t="s">
        <v>507</v>
      </c>
      <c r="S27" s="44"/>
    </row>
    <row r="28" spans="1:19" s="3" customFormat="1" ht="15.75" customHeight="1">
      <c r="A28" s="220">
        <v>8</v>
      </c>
      <c r="B28" s="28" t="s">
        <v>114</v>
      </c>
      <c r="C28" s="251" t="s">
        <v>115</v>
      </c>
      <c r="D28" s="27" t="s">
        <v>36</v>
      </c>
      <c r="E28" s="20">
        <f t="shared" si="2"/>
        <v>3905232</v>
      </c>
      <c r="F28" s="222">
        <v>476248</v>
      </c>
      <c r="G28" s="222">
        <v>380998</v>
      </c>
      <c r="H28" s="30">
        <v>380998</v>
      </c>
      <c r="I28" s="30">
        <v>380998</v>
      </c>
      <c r="J28" s="120">
        <v>285749</v>
      </c>
      <c r="K28" s="120"/>
      <c r="L28" s="120">
        <v>380998</v>
      </c>
      <c r="M28" s="120">
        <v>285749</v>
      </c>
      <c r="N28" s="120">
        <v>285749</v>
      </c>
      <c r="O28" s="120">
        <v>380998</v>
      </c>
      <c r="P28" s="120">
        <v>285749</v>
      </c>
      <c r="Q28" s="120">
        <v>380998</v>
      </c>
      <c r="R28" s="434" t="s">
        <v>574</v>
      </c>
      <c r="S28" s="47"/>
    </row>
    <row r="29" spans="1:19" ht="15.75" customHeight="1">
      <c r="A29" s="224">
        <v>9</v>
      </c>
      <c r="B29" s="28" t="s">
        <v>108</v>
      </c>
      <c r="C29" s="251" t="s">
        <v>109</v>
      </c>
      <c r="D29" s="27" t="s">
        <v>36</v>
      </c>
      <c r="E29" s="20">
        <f t="shared" si="2"/>
        <v>5031124</v>
      </c>
      <c r="F29" s="221">
        <v>378687</v>
      </c>
      <c r="G29" s="221">
        <v>378687</v>
      </c>
      <c r="H29" s="49">
        <v>504915</v>
      </c>
      <c r="I29" s="49">
        <v>378687</v>
      </c>
      <c r="J29" s="50">
        <v>378687</v>
      </c>
      <c r="K29" s="50">
        <v>378687</v>
      </c>
      <c r="L29" s="50">
        <v>504915</v>
      </c>
      <c r="M29" s="50">
        <v>378687</v>
      </c>
      <c r="N29" s="50">
        <v>403655</v>
      </c>
      <c r="O29" s="50">
        <v>538207</v>
      </c>
      <c r="P29" s="50">
        <v>403655</v>
      </c>
      <c r="Q29" s="50">
        <v>403655</v>
      </c>
      <c r="R29" s="243"/>
      <c r="S29" s="44"/>
    </row>
    <row r="30" spans="1:19" ht="15.75" customHeight="1">
      <c r="A30" s="220">
        <v>10</v>
      </c>
      <c r="B30" s="92" t="s">
        <v>100</v>
      </c>
      <c r="C30" s="252" t="s">
        <v>101</v>
      </c>
      <c r="D30" s="27" t="s">
        <v>36</v>
      </c>
      <c r="E30" s="20">
        <f t="shared" si="2"/>
        <v>5920275</v>
      </c>
      <c r="F30" s="221">
        <v>672758</v>
      </c>
      <c r="G30" s="221">
        <v>403655</v>
      </c>
      <c r="H30" s="49">
        <v>538207</v>
      </c>
      <c r="I30" s="49">
        <v>538207</v>
      </c>
      <c r="J30" s="50">
        <v>538207</v>
      </c>
      <c r="K30" s="50">
        <v>538207</v>
      </c>
      <c r="L30" s="50">
        <v>672758</v>
      </c>
      <c r="M30" s="50">
        <v>538207</v>
      </c>
      <c r="N30" s="50">
        <v>538207</v>
      </c>
      <c r="O30" s="50">
        <v>538207</v>
      </c>
      <c r="P30" s="50"/>
      <c r="Q30" s="50">
        <v>403655</v>
      </c>
      <c r="R30" s="84" t="s">
        <v>544</v>
      </c>
      <c r="S30" s="44"/>
    </row>
    <row r="31" spans="1:19" s="3" customFormat="1" ht="15.75" customHeight="1">
      <c r="A31" s="224">
        <v>11</v>
      </c>
      <c r="B31" s="28" t="s">
        <v>106</v>
      </c>
      <c r="C31" s="251" t="s">
        <v>107</v>
      </c>
      <c r="D31" s="27" t="s">
        <v>36</v>
      </c>
      <c r="E31" s="20">
        <f t="shared" si="2"/>
        <v>3619484</v>
      </c>
      <c r="F31" s="222">
        <v>285749</v>
      </c>
      <c r="G31" s="222">
        <v>380998</v>
      </c>
      <c r="H31" s="30">
        <v>285749</v>
      </c>
      <c r="I31" s="30">
        <v>285749</v>
      </c>
      <c r="J31" s="120">
        <v>380998</v>
      </c>
      <c r="K31" s="120">
        <v>380998</v>
      </c>
      <c r="L31" s="120">
        <v>285749</v>
      </c>
      <c r="M31" s="120"/>
      <c r="N31" s="120">
        <v>380998</v>
      </c>
      <c r="O31" s="120">
        <v>285749</v>
      </c>
      <c r="P31" s="120">
        <v>285749</v>
      </c>
      <c r="Q31" s="120">
        <v>380998</v>
      </c>
      <c r="R31" s="434" t="s">
        <v>579</v>
      </c>
      <c r="S31" s="47"/>
    </row>
    <row r="32" spans="1:19" s="3" customFormat="1" ht="15.75" customHeight="1">
      <c r="A32" s="220">
        <v>12</v>
      </c>
      <c r="B32" s="358" t="s">
        <v>478</v>
      </c>
      <c r="C32" s="359" t="s">
        <v>479</v>
      </c>
      <c r="D32" s="360" t="s">
        <v>36</v>
      </c>
      <c r="E32" s="20">
        <f t="shared" si="2"/>
        <v>4286230</v>
      </c>
      <c r="F32" s="354">
        <v>380998</v>
      </c>
      <c r="G32" s="354"/>
      <c r="H32" s="350">
        <v>476248</v>
      </c>
      <c r="I32" s="350">
        <v>285749</v>
      </c>
      <c r="J32" s="351">
        <v>285749</v>
      </c>
      <c r="K32" s="351">
        <v>476248</v>
      </c>
      <c r="L32" s="351">
        <v>380998</v>
      </c>
      <c r="M32" s="351">
        <v>380998</v>
      </c>
      <c r="N32" s="351">
        <v>380998</v>
      </c>
      <c r="O32" s="351">
        <v>476248</v>
      </c>
      <c r="P32" s="351">
        <v>380998</v>
      </c>
      <c r="Q32" s="351">
        <v>380998</v>
      </c>
      <c r="R32" s="470" t="s">
        <v>509</v>
      </c>
      <c r="S32" s="47"/>
    </row>
    <row r="33" spans="1:19" s="3" customFormat="1" ht="15.75" customHeight="1">
      <c r="A33" s="477"/>
      <c r="B33" s="479" t="s">
        <v>532</v>
      </c>
      <c r="C33" s="480" t="s">
        <v>533</v>
      </c>
      <c r="D33" s="481" t="s">
        <v>36</v>
      </c>
      <c r="E33" s="20">
        <f t="shared" si="2"/>
        <v>2095490</v>
      </c>
      <c r="F33" s="354"/>
      <c r="G33" s="354"/>
      <c r="H33" s="350"/>
      <c r="I33" s="350"/>
      <c r="J33" s="351"/>
      <c r="K33" s="351"/>
      <c r="L33" s="351">
        <v>285749</v>
      </c>
      <c r="M33" s="351">
        <v>380998</v>
      </c>
      <c r="N33" s="351">
        <v>380998</v>
      </c>
      <c r="O33" s="351">
        <v>380998</v>
      </c>
      <c r="P33" s="351">
        <v>380998</v>
      </c>
      <c r="Q33" s="351">
        <v>285749</v>
      </c>
      <c r="R33" s="470"/>
      <c r="S33" s="47"/>
    </row>
    <row r="34" spans="1:19" s="3" customFormat="1" ht="15.75" customHeight="1">
      <c r="A34" s="477"/>
      <c r="B34" s="479" t="s">
        <v>527</v>
      </c>
      <c r="C34" s="480" t="s">
        <v>528</v>
      </c>
      <c r="D34" s="481" t="s">
        <v>36</v>
      </c>
      <c r="E34" s="20">
        <f t="shared" si="2"/>
        <v>2055269</v>
      </c>
      <c r="F34" s="354"/>
      <c r="G34" s="354"/>
      <c r="H34" s="350">
        <v>198897</v>
      </c>
      <c r="I34" s="30">
        <v>198897</v>
      </c>
      <c r="J34" s="351">
        <v>198897</v>
      </c>
      <c r="K34" s="351">
        <v>198897</v>
      </c>
      <c r="L34" s="351">
        <v>198897</v>
      </c>
      <c r="M34" s="351">
        <v>198897</v>
      </c>
      <c r="N34" s="351">
        <v>265196</v>
      </c>
      <c r="O34" s="351">
        <v>331495</v>
      </c>
      <c r="P34" s="351">
        <v>265196</v>
      </c>
      <c r="Q34" s="351"/>
      <c r="R34" s="470" t="s">
        <v>561</v>
      </c>
      <c r="S34" s="47"/>
    </row>
    <row r="35" spans="1:19" ht="15.75" customHeight="1">
      <c r="A35" s="224">
        <v>13</v>
      </c>
      <c r="B35" s="28" t="s">
        <v>110</v>
      </c>
      <c r="C35" s="251" t="s">
        <v>111</v>
      </c>
      <c r="D35" s="27" t="s">
        <v>36</v>
      </c>
      <c r="E35" s="20">
        <f t="shared" si="2"/>
        <v>3672967</v>
      </c>
      <c r="F35" s="221">
        <v>397794</v>
      </c>
      <c r="G35" s="221">
        <v>291716</v>
      </c>
      <c r="H35" s="49">
        <v>397794</v>
      </c>
      <c r="I35" s="49">
        <v>298346</v>
      </c>
      <c r="J35" s="50"/>
      <c r="K35" s="50">
        <v>397794</v>
      </c>
      <c r="L35" s="50">
        <v>397794</v>
      </c>
      <c r="M35" s="50">
        <v>298346</v>
      </c>
      <c r="N35" s="50">
        <v>298346</v>
      </c>
      <c r="O35" s="50">
        <v>497243</v>
      </c>
      <c r="P35" s="50"/>
      <c r="Q35" s="50">
        <v>397794</v>
      </c>
      <c r="R35" s="442" t="s">
        <v>548</v>
      </c>
      <c r="S35" s="44"/>
    </row>
    <row r="36" spans="1:19" s="3" customFormat="1" ht="15" customHeight="1">
      <c r="A36" s="220">
        <v>14</v>
      </c>
      <c r="B36" s="28" t="s">
        <v>112</v>
      </c>
      <c r="C36" s="251" t="s">
        <v>113</v>
      </c>
      <c r="D36" s="27" t="s">
        <v>36</v>
      </c>
      <c r="E36" s="20">
        <f t="shared" si="2"/>
        <v>655588</v>
      </c>
      <c r="F36" s="222">
        <v>374622</v>
      </c>
      <c r="G36" s="222"/>
      <c r="H36" s="30">
        <v>280966</v>
      </c>
      <c r="J36" s="120"/>
      <c r="K36" s="120"/>
      <c r="L36" s="120"/>
      <c r="M36" s="120"/>
      <c r="N36" s="120"/>
      <c r="O36" s="120"/>
      <c r="P36" s="120"/>
      <c r="Q36" s="120"/>
      <c r="R36" s="434" t="s">
        <v>509</v>
      </c>
      <c r="S36" s="47"/>
    </row>
    <row r="37" spans="1:19" s="3" customFormat="1" ht="15" customHeight="1">
      <c r="A37" s="477"/>
      <c r="B37" s="478" t="s">
        <v>520</v>
      </c>
      <c r="C37" s="472">
        <v>5495215033545</v>
      </c>
      <c r="D37" s="473" t="s">
        <v>36</v>
      </c>
      <c r="E37" s="20">
        <f t="shared" si="2"/>
        <v>2228653</v>
      </c>
      <c r="F37" s="354"/>
      <c r="G37" s="354"/>
      <c r="H37" s="350"/>
      <c r="I37" s="350">
        <v>225932</v>
      </c>
      <c r="J37" s="351">
        <v>202759</v>
      </c>
      <c r="K37" s="351">
        <v>225932</v>
      </c>
      <c r="L37" s="351">
        <v>376553</v>
      </c>
      <c r="M37" s="351">
        <v>225932</v>
      </c>
      <c r="N37" s="351">
        <v>312828</v>
      </c>
      <c r="O37" s="351">
        <v>225932</v>
      </c>
      <c r="P37" s="351">
        <v>432785</v>
      </c>
      <c r="Q37" s="351"/>
      <c r="R37" s="470" t="s">
        <v>561</v>
      </c>
      <c r="S37" s="47"/>
    </row>
    <row r="38" spans="1:19" s="3" customFormat="1" ht="15" customHeight="1">
      <c r="A38" s="477"/>
      <c r="B38" s="478" t="s">
        <v>565</v>
      </c>
      <c r="C38" s="472" t="s">
        <v>566</v>
      </c>
      <c r="D38" s="473" t="s">
        <v>36</v>
      </c>
      <c r="E38" s="20">
        <f t="shared" si="2"/>
        <v>291297</v>
      </c>
      <c r="F38" s="354"/>
      <c r="G38" s="354"/>
      <c r="H38" s="350"/>
      <c r="I38" s="350"/>
      <c r="J38" s="351"/>
      <c r="K38" s="351"/>
      <c r="L38" s="351"/>
      <c r="M38" s="351"/>
      <c r="N38" s="351"/>
      <c r="O38" s="351"/>
      <c r="P38" s="351"/>
      <c r="Q38" s="351">
        <v>291297</v>
      </c>
      <c r="R38" s="470"/>
      <c r="S38" s="47"/>
    </row>
    <row r="39" spans="1:19" s="3" customFormat="1" ht="15" customHeight="1">
      <c r="A39" s="477"/>
      <c r="B39" s="478" t="s">
        <v>521</v>
      </c>
      <c r="C39" s="472" t="s">
        <v>522</v>
      </c>
      <c r="D39" s="473" t="s">
        <v>36</v>
      </c>
      <c r="E39" s="20">
        <f t="shared" si="2"/>
        <v>2197326</v>
      </c>
      <c r="F39" s="354"/>
      <c r="G39" s="354"/>
      <c r="H39" s="350"/>
      <c r="I39" s="350">
        <v>202759</v>
      </c>
      <c r="J39" s="351">
        <v>221104</v>
      </c>
      <c r="K39" s="351">
        <v>202757</v>
      </c>
      <c r="L39" s="351">
        <v>202759</v>
      </c>
      <c r="M39" s="351">
        <v>202759</v>
      </c>
      <c r="N39" s="351">
        <v>291297</v>
      </c>
      <c r="O39" s="351">
        <v>291297</v>
      </c>
      <c r="P39" s="351">
        <v>291297</v>
      </c>
      <c r="Q39" s="351">
        <v>291297</v>
      </c>
      <c r="R39" s="470"/>
      <c r="S39" s="47"/>
    </row>
    <row r="40" spans="1:19" ht="15" customHeight="1">
      <c r="A40" s="224">
        <v>15</v>
      </c>
      <c r="B40" s="28" t="s">
        <v>34</v>
      </c>
      <c r="C40" s="251" t="s">
        <v>35</v>
      </c>
      <c r="D40" s="27" t="s">
        <v>36</v>
      </c>
      <c r="E40" s="20">
        <f t="shared" si="2"/>
        <v>2823953</v>
      </c>
      <c r="F40" s="221">
        <v>239449</v>
      </c>
      <c r="G40" s="221">
        <v>220911</v>
      </c>
      <c r="H40" s="49">
        <v>225931</v>
      </c>
      <c r="I40" s="49">
        <v>225932</v>
      </c>
      <c r="J40" s="50">
        <v>179587</v>
      </c>
      <c r="K40" s="50">
        <v>225932</v>
      </c>
      <c r="L40" s="50">
        <v>225932</v>
      </c>
      <c r="M40" s="50">
        <v>301242</v>
      </c>
      <c r="N40" s="50">
        <v>301242</v>
      </c>
      <c r="O40" s="50">
        <v>376553</v>
      </c>
      <c r="P40" s="50"/>
      <c r="Q40" s="50">
        <v>301242</v>
      </c>
      <c r="R40" s="442" t="s">
        <v>544</v>
      </c>
      <c r="S40" s="44"/>
    </row>
    <row r="41" spans="1:19" s="435" customFormat="1" ht="15" customHeight="1">
      <c r="A41" s="224"/>
      <c r="B41" s="478" t="s">
        <v>534</v>
      </c>
      <c r="C41" s="472" t="s">
        <v>535</v>
      </c>
      <c r="D41" s="473" t="s">
        <v>36</v>
      </c>
      <c r="E41" s="20">
        <f t="shared" si="2"/>
        <v>873891</v>
      </c>
      <c r="F41" s="352"/>
      <c r="G41" s="352"/>
      <c r="H41" s="341"/>
      <c r="I41" s="341"/>
      <c r="J41" s="342"/>
      <c r="K41" s="342"/>
      <c r="L41" s="342"/>
      <c r="M41" s="342"/>
      <c r="N41" s="342"/>
      <c r="O41" s="342">
        <v>291297</v>
      </c>
      <c r="P41" s="342">
        <v>291297</v>
      </c>
      <c r="Q41" s="342">
        <v>291297</v>
      </c>
      <c r="R41" s="353"/>
      <c r="S41" s="44"/>
    </row>
    <row r="42" spans="1:19" s="435" customFormat="1" ht="15" customHeight="1">
      <c r="A42" s="224"/>
      <c r="B42" s="478" t="s">
        <v>536</v>
      </c>
      <c r="C42" s="472" t="s">
        <v>537</v>
      </c>
      <c r="D42" s="473" t="s">
        <v>36</v>
      </c>
      <c r="E42" s="20">
        <f t="shared" si="2"/>
        <v>550521</v>
      </c>
      <c r="F42" s="352"/>
      <c r="G42" s="352"/>
      <c r="H42" s="341"/>
      <c r="I42" s="341"/>
      <c r="J42" s="342"/>
      <c r="K42" s="342"/>
      <c r="L42" s="342"/>
      <c r="M42" s="342"/>
      <c r="N42" s="342"/>
      <c r="O42" s="342">
        <v>324589</v>
      </c>
      <c r="P42" s="342"/>
      <c r="Q42" s="342">
        <v>225932</v>
      </c>
      <c r="R42" s="491" t="s">
        <v>549</v>
      </c>
      <c r="S42" s="44"/>
    </row>
    <row r="43" spans="1:19" s="435" customFormat="1" ht="15" customHeight="1">
      <c r="A43" s="224"/>
      <c r="B43" s="478" t="s">
        <v>538</v>
      </c>
      <c r="C43" s="472" t="s">
        <v>539</v>
      </c>
      <c r="D43" s="473" t="s">
        <v>36</v>
      </c>
      <c r="E43" s="20">
        <f t="shared" si="2"/>
        <v>970991</v>
      </c>
      <c r="F43" s="352"/>
      <c r="G43" s="352"/>
      <c r="H43" s="341"/>
      <c r="I43" s="341"/>
      <c r="J43" s="342"/>
      <c r="K43" s="342"/>
      <c r="L43" s="342"/>
      <c r="M43" s="342"/>
      <c r="N43" s="342"/>
      <c r="O43" s="342">
        <v>291297</v>
      </c>
      <c r="P43" s="342">
        <v>291297</v>
      </c>
      <c r="Q43" s="342">
        <v>388397</v>
      </c>
      <c r="R43" s="353"/>
      <c r="S43" s="44"/>
    </row>
    <row r="44" spans="1:19" s="435" customFormat="1" ht="15" customHeight="1">
      <c r="A44" s="224"/>
      <c r="B44" s="478" t="s">
        <v>550</v>
      </c>
      <c r="C44" s="472" t="s">
        <v>551</v>
      </c>
      <c r="D44" s="473" t="s">
        <v>36</v>
      </c>
      <c r="E44" s="20">
        <f t="shared" si="2"/>
        <v>582594</v>
      </c>
      <c r="F44" s="352"/>
      <c r="G44" s="352"/>
      <c r="H44" s="341"/>
      <c r="I44" s="341"/>
      <c r="J44" s="342"/>
      <c r="K44" s="342"/>
      <c r="L44" s="342"/>
      <c r="M44" s="342"/>
      <c r="N44" s="342"/>
      <c r="O44" s="342"/>
      <c r="P44" s="342">
        <v>291297</v>
      </c>
      <c r="Q44" s="342">
        <v>291297</v>
      </c>
      <c r="R44" s="353"/>
      <c r="S44" s="44"/>
    </row>
    <row r="45" spans="1:19" s="435" customFormat="1" ht="15" customHeight="1">
      <c r="A45" s="224"/>
      <c r="B45" s="478" t="s">
        <v>552</v>
      </c>
      <c r="C45" s="472" t="s">
        <v>553</v>
      </c>
      <c r="D45" s="473" t="s">
        <v>36</v>
      </c>
      <c r="E45" s="20">
        <f t="shared" si="2"/>
        <v>649178</v>
      </c>
      <c r="F45" s="352"/>
      <c r="G45" s="352"/>
      <c r="H45" s="341"/>
      <c r="I45" s="341"/>
      <c r="J45" s="342"/>
      <c r="K45" s="342"/>
      <c r="L45" s="342"/>
      <c r="M45" s="342"/>
      <c r="N45" s="342"/>
      <c r="O45" s="342"/>
      <c r="P45" s="342">
        <v>324589</v>
      </c>
      <c r="Q45" s="342">
        <v>324589</v>
      </c>
      <c r="R45" s="353"/>
      <c r="S45" s="44"/>
    </row>
    <row r="46" spans="1:19" s="435" customFormat="1" ht="15" customHeight="1">
      <c r="A46" s="224"/>
      <c r="B46" s="478" t="s">
        <v>540</v>
      </c>
      <c r="C46" s="472" t="s">
        <v>541</v>
      </c>
      <c r="D46" s="473" t="s">
        <v>36</v>
      </c>
      <c r="E46" s="20">
        <f t="shared" si="2"/>
        <v>973767</v>
      </c>
      <c r="F46" s="352"/>
      <c r="G46" s="352"/>
      <c r="H46" s="341"/>
      <c r="I46" s="341"/>
      <c r="J46" s="342"/>
      <c r="K46" s="342"/>
      <c r="L46" s="342"/>
      <c r="M46" s="342"/>
      <c r="N46" s="342"/>
      <c r="O46" s="342">
        <v>324589</v>
      </c>
      <c r="P46" s="342">
        <v>324589</v>
      </c>
      <c r="Q46" s="342">
        <v>324589</v>
      </c>
      <c r="R46" s="353"/>
      <c r="S46" s="44"/>
    </row>
    <row r="47" spans="1:19" s="435" customFormat="1" ht="15" customHeight="1">
      <c r="A47" s="224"/>
      <c r="B47" s="478" t="s">
        <v>542</v>
      </c>
      <c r="C47" s="472" t="s">
        <v>543</v>
      </c>
      <c r="D47" s="473" t="s">
        <v>36</v>
      </c>
      <c r="E47" s="20">
        <f t="shared" si="2"/>
        <v>973767</v>
      </c>
      <c r="F47" s="352"/>
      <c r="G47" s="352"/>
      <c r="H47" s="341"/>
      <c r="I47" s="341"/>
      <c r="J47" s="342"/>
      <c r="K47" s="342"/>
      <c r="L47" s="342"/>
      <c r="M47" s="342"/>
      <c r="N47" s="342"/>
      <c r="O47" s="342">
        <v>324589</v>
      </c>
      <c r="P47" s="342">
        <v>324589</v>
      </c>
      <c r="Q47" s="342">
        <v>324589</v>
      </c>
      <c r="R47" s="353"/>
      <c r="S47" s="44"/>
    </row>
    <row r="48" spans="1:19" s="435" customFormat="1" ht="15" customHeight="1">
      <c r="A48" s="224"/>
      <c r="B48" s="478" t="s">
        <v>554</v>
      </c>
      <c r="C48" s="472" t="s">
        <v>555</v>
      </c>
      <c r="D48" s="473" t="s">
        <v>36</v>
      </c>
      <c r="E48" s="20">
        <f t="shared" si="2"/>
        <v>649178</v>
      </c>
      <c r="F48" s="352"/>
      <c r="G48" s="352"/>
      <c r="H48" s="341"/>
      <c r="I48" s="341"/>
      <c r="J48" s="342"/>
      <c r="K48" s="342"/>
      <c r="L48" s="342"/>
      <c r="M48" s="342"/>
      <c r="N48" s="342"/>
      <c r="O48" s="342"/>
      <c r="P48" s="342">
        <v>324589</v>
      </c>
      <c r="Q48" s="342">
        <v>324589</v>
      </c>
      <c r="R48" s="353"/>
      <c r="S48" s="44"/>
    </row>
    <row r="49" spans="1:19" s="260" customFormat="1" ht="15.75" customHeight="1">
      <c r="A49" s="224">
        <v>17</v>
      </c>
      <c r="B49" s="490" t="s">
        <v>480</v>
      </c>
      <c r="C49" s="344" t="s">
        <v>481</v>
      </c>
      <c r="D49" s="340" t="s">
        <v>36</v>
      </c>
      <c r="E49" s="20">
        <f t="shared" si="2"/>
        <v>432785</v>
      </c>
      <c r="F49" s="352">
        <v>432785</v>
      </c>
      <c r="G49" s="352"/>
      <c r="H49" s="341"/>
      <c r="I49" s="341"/>
      <c r="J49" s="342"/>
      <c r="K49" s="342"/>
      <c r="L49" s="342"/>
      <c r="M49" s="342"/>
      <c r="N49" s="342"/>
      <c r="O49" s="342"/>
      <c r="P49" s="342"/>
      <c r="Q49" s="342"/>
      <c r="R49" s="353"/>
      <c r="S49" s="44"/>
    </row>
    <row r="50" spans="1:19" s="260" customFormat="1" ht="15.75" customHeight="1">
      <c r="A50" s="220">
        <v>18</v>
      </c>
      <c r="B50" s="349" t="s">
        <v>474</v>
      </c>
      <c r="C50" s="344" t="s">
        <v>475</v>
      </c>
      <c r="D50" s="340" t="s">
        <v>36</v>
      </c>
      <c r="E50" s="20">
        <f t="shared" si="2"/>
        <v>324589</v>
      </c>
      <c r="F50" s="352">
        <v>324589</v>
      </c>
      <c r="G50" s="352"/>
      <c r="H50" s="341"/>
      <c r="I50" s="341"/>
      <c r="J50" s="342"/>
      <c r="K50" s="342"/>
      <c r="L50" s="342"/>
      <c r="M50" s="342"/>
      <c r="N50" s="342"/>
      <c r="O50" s="342"/>
      <c r="P50" s="342"/>
      <c r="Q50" s="342"/>
      <c r="R50" s="353"/>
      <c r="S50" s="44"/>
    </row>
    <row r="51" spans="1:19" ht="15.75" customHeight="1">
      <c r="A51" s="224">
        <v>19</v>
      </c>
      <c r="B51" s="182" t="s">
        <v>503</v>
      </c>
      <c r="C51" s="251">
        <v>5495281007461</v>
      </c>
      <c r="D51" s="27" t="s">
        <v>36</v>
      </c>
      <c r="E51" s="20">
        <f t="shared" si="2"/>
        <v>3462282</v>
      </c>
      <c r="F51" s="227">
        <v>324589</v>
      </c>
      <c r="G51" s="227">
        <v>324589</v>
      </c>
      <c r="H51" s="193">
        <v>432785</v>
      </c>
      <c r="I51" s="193">
        <v>324589</v>
      </c>
      <c r="J51" s="482">
        <v>324589</v>
      </c>
      <c r="K51" s="241">
        <v>324589</v>
      </c>
      <c r="L51" s="241">
        <v>432785</v>
      </c>
      <c r="M51" s="241">
        <v>324589</v>
      </c>
      <c r="N51" s="241">
        <v>324589</v>
      </c>
      <c r="O51" s="241">
        <v>324589</v>
      </c>
      <c r="P51" s="241"/>
      <c r="Q51" s="241"/>
      <c r="R51" s="244" t="s">
        <v>544</v>
      </c>
      <c r="S51" s="44"/>
    </row>
    <row r="52" spans="1:19" s="435" customFormat="1" ht="15.75" customHeight="1">
      <c r="A52" s="224"/>
      <c r="B52" s="471" t="s">
        <v>515</v>
      </c>
      <c r="C52" s="472" t="s">
        <v>516</v>
      </c>
      <c r="D52" s="473" t="s">
        <v>36</v>
      </c>
      <c r="E52" s="20">
        <f t="shared" si="2"/>
        <v>4115973</v>
      </c>
      <c r="F52" s="474"/>
      <c r="G52" s="474">
        <v>220911</v>
      </c>
      <c r="H52" s="207">
        <v>324589</v>
      </c>
      <c r="I52" s="207">
        <v>324586</v>
      </c>
      <c r="J52" s="483">
        <v>324587</v>
      </c>
      <c r="K52" s="212">
        <v>324589</v>
      </c>
      <c r="L52" s="212">
        <v>324589</v>
      </c>
      <c r="M52" s="212">
        <v>324589</v>
      </c>
      <c r="N52" s="212">
        <v>432786</v>
      </c>
      <c r="O52" s="212">
        <v>540981</v>
      </c>
      <c r="P52" s="212">
        <v>432785</v>
      </c>
      <c r="Q52" s="212">
        <v>540981</v>
      </c>
      <c r="R52" s="214"/>
      <c r="S52" s="44"/>
    </row>
    <row r="53" spans="1:19" s="362" customFormat="1" ht="15.75" customHeight="1">
      <c r="A53" s="224">
        <v>21</v>
      </c>
      <c r="B53" s="356" t="s">
        <v>486</v>
      </c>
      <c r="C53" s="357" t="s">
        <v>487</v>
      </c>
      <c r="D53" s="340" t="s">
        <v>36</v>
      </c>
      <c r="E53" s="20">
        <f t="shared" si="2"/>
        <v>324589</v>
      </c>
      <c r="F53" s="221">
        <v>324589</v>
      </c>
      <c r="G53" s="221"/>
      <c r="H53" s="49"/>
      <c r="I53" s="49"/>
      <c r="J53" s="50"/>
      <c r="K53" s="50"/>
      <c r="L53" s="50"/>
      <c r="M53" s="50"/>
      <c r="N53" s="50"/>
      <c r="O53" s="50"/>
      <c r="P53" s="50"/>
      <c r="Q53" s="50"/>
      <c r="R53" s="84"/>
      <c r="S53" s="44"/>
    </row>
    <row r="54" spans="1:19" s="361" customFormat="1" ht="15.75" customHeight="1">
      <c r="A54" s="220">
        <v>22</v>
      </c>
      <c r="B54" s="349" t="s">
        <v>482</v>
      </c>
      <c r="C54" s="344" t="s">
        <v>483</v>
      </c>
      <c r="D54" s="340" t="s">
        <v>36</v>
      </c>
      <c r="E54" s="20">
        <f t="shared" si="2"/>
        <v>388397</v>
      </c>
      <c r="F54" s="221">
        <v>388397</v>
      </c>
      <c r="G54" s="221"/>
      <c r="H54" s="49"/>
      <c r="I54" s="49"/>
      <c r="J54" s="50"/>
      <c r="K54" s="50"/>
      <c r="L54" s="50"/>
      <c r="M54" s="50"/>
      <c r="N54" s="50"/>
      <c r="O54" s="50"/>
      <c r="P54" s="50"/>
      <c r="Q54" s="50"/>
      <c r="R54" s="84"/>
      <c r="S54" s="44"/>
    </row>
    <row r="55" spans="1:19" s="362" customFormat="1" ht="15.75" customHeight="1">
      <c r="A55" s="224">
        <v>23</v>
      </c>
      <c r="B55" s="356" t="s">
        <v>484</v>
      </c>
      <c r="C55" s="357" t="s">
        <v>485</v>
      </c>
      <c r="D55" s="340" t="s">
        <v>36</v>
      </c>
      <c r="E55" s="20">
        <f t="shared" si="2"/>
        <v>179587</v>
      </c>
      <c r="F55" s="221">
        <v>179587</v>
      </c>
      <c r="G55" s="221"/>
      <c r="H55" s="49"/>
      <c r="I55" s="49"/>
      <c r="J55" s="50"/>
      <c r="K55" s="50"/>
      <c r="L55" s="50"/>
      <c r="M55" s="50"/>
      <c r="N55" s="50"/>
      <c r="O55" s="50"/>
      <c r="P55" s="50"/>
      <c r="Q55" s="50"/>
      <c r="R55" s="84"/>
      <c r="S55" s="44"/>
    </row>
    <row r="56" spans="1:19" s="362" customFormat="1" ht="15.75" customHeight="1">
      <c r="A56" s="224">
        <v>25</v>
      </c>
      <c r="B56" s="355" t="s">
        <v>504</v>
      </c>
      <c r="C56" s="344" t="s">
        <v>505</v>
      </c>
      <c r="D56" s="340" t="s">
        <v>36</v>
      </c>
      <c r="E56" s="20">
        <f t="shared" si="2"/>
        <v>324586</v>
      </c>
      <c r="F56" s="221">
        <v>324586</v>
      </c>
      <c r="G56" s="221"/>
      <c r="H56" s="49"/>
      <c r="I56" s="49"/>
      <c r="J56" s="50"/>
      <c r="K56" s="50"/>
      <c r="L56" s="50"/>
      <c r="M56" s="50"/>
      <c r="N56" s="50"/>
      <c r="O56" s="50"/>
      <c r="P56" s="50"/>
      <c r="Q56" s="50"/>
      <c r="R56" s="84"/>
      <c r="S56" s="44"/>
    </row>
    <row r="57" spans="1:19" ht="15.75" customHeight="1">
      <c r="A57" s="220">
        <v>26</v>
      </c>
      <c r="B57" s="363" t="s">
        <v>493</v>
      </c>
      <c r="C57" s="364">
        <v>5495215033387</v>
      </c>
      <c r="D57" s="340" t="s">
        <v>36</v>
      </c>
      <c r="E57" s="20">
        <f t="shared" si="2"/>
        <v>258006</v>
      </c>
      <c r="F57" s="221">
        <v>258006</v>
      </c>
      <c r="G57" s="221"/>
      <c r="H57" s="49"/>
      <c r="I57" s="49"/>
      <c r="J57" s="50"/>
      <c r="K57" s="50"/>
      <c r="L57" s="50"/>
      <c r="M57" s="50"/>
      <c r="N57" s="50"/>
      <c r="O57" s="50"/>
      <c r="P57" s="50"/>
      <c r="Q57" s="50"/>
      <c r="R57" s="84"/>
      <c r="S57" s="44"/>
    </row>
    <row r="58" spans="1:19" ht="21" hidden="1" customHeight="1">
      <c r="A58" s="228"/>
      <c r="B58" s="229"/>
      <c r="C58" s="230"/>
      <c r="D58" s="231"/>
      <c r="E58" s="232"/>
      <c r="F58" s="233"/>
      <c r="G58" s="234"/>
      <c r="H58" s="234"/>
      <c r="I58" s="234"/>
      <c r="J58" s="234"/>
      <c r="K58" s="234"/>
      <c r="L58" s="234"/>
      <c r="M58" s="234"/>
      <c r="N58" s="234"/>
      <c r="O58" s="234"/>
      <c r="P58" s="232"/>
      <c r="Q58" s="232"/>
      <c r="R58" s="245"/>
      <c r="S58" s="44"/>
    </row>
    <row r="59" spans="1:19" ht="21" hidden="1" customHeight="1">
      <c r="A59" s="26"/>
      <c r="B59" s="182"/>
      <c r="C59" s="235"/>
      <c r="D59" s="27"/>
      <c r="E59" s="20"/>
      <c r="F59" s="183"/>
      <c r="G59" s="49"/>
      <c r="H59" s="49"/>
      <c r="I59" s="49"/>
      <c r="J59" s="49"/>
      <c r="K59" s="49"/>
      <c r="L59" s="49"/>
      <c r="M59" s="49"/>
      <c r="N59" s="49"/>
      <c r="O59" s="49"/>
      <c r="P59" s="20"/>
      <c r="Q59" s="20"/>
      <c r="R59" s="43"/>
      <c r="S59" s="44"/>
    </row>
    <row r="60" spans="1:19" ht="21" hidden="1" customHeight="1">
      <c r="A60" s="26"/>
      <c r="B60" s="187"/>
      <c r="C60" s="236"/>
      <c r="D60" s="27"/>
      <c r="E60" s="20"/>
      <c r="F60" s="183"/>
      <c r="G60" s="49"/>
      <c r="H60" s="49"/>
      <c r="I60" s="20"/>
      <c r="J60" s="20"/>
      <c r="K60" s="20"/>
      <c r="L60" s="20"/>
      <c r="M60" s="20"/>
      <c r="N60" s="20"/>
      <c r="O60" s="20"/>
      <c r="P60" s="20"/>
      <c r="Q60" s="20"/>
      <c r="R60" s="100"/>
      <c r="S60" s="44"/>
    </row>
    <row r="61" spans="1:19" ht="21" hidden="1" customHeight="1">
      <c r="A61" s="188"/>
      <c r="B61" s="189"/>
      <c r="C61" s="237"/>
      <c r="D61" s="191"/>
      <c r="E61" s="201"/>
      <c r="F61" s="192"/>
      <c r="G61" s="193"/>
      <c r="H61" s="193"/>
      <c r="I61" s="201"/>
      <c r="J61" s="201"/>
      <c r="K61" s="201"/>
      <c r="L61" s="201"/>
      <c r="M61" s="201"/>
      <c r="N61" s="201"/>
      <c r="O61" s="201"/>
      <c r="P61" s="201"/>
      <c r="Q61" s="201"/>
      <c r="R61" s="246"/>
      <c r="S61" s="44"/>
    </row>
    <row r="62" spans="1:19" ht="21" hidden="1" customHeight="1">
      <c r="A62" s="228"/>
      <c r="B62" s="238"/>
      <c r="C62" s="239"/>
      <c r="D62" s="231"/>
      <c r="E62" s="232"/>
      <c r="F62" s="240"/>
      <c r="G62" s="234"/>
      <c r="H62" s="234"/>
      <c r="I62" s="232"/>
      <c r="J62" s="232"/>
      <c r="K62" s="232"/>
      <c r="L62" s="232"/>
      <c r="M62" s="232"/>
      <c r="N62" s="232"/>
      <c r="O62" s="232"/>
      <c r="P62" s="232"/>
      <c r="Q62" s="232"/>
      <c r="R62" s="245"/>
      <c r="S62" s="44"/>
    </row>
    <row r="63" spans="1:19" ht="21" hidden="1" customHeight="1">
      <c r="A63" s="26"/>
      <c r="B63" s="28"/>
      <c r="C63" s="36"/>
      <c r="D63" s="27"/>
      <c r="E63" s="20"/>
      <c r="F63" s="31"/>
      <c r="G63" s="49"/>
      <c r="H63" s="49"/>
      <c r="I63" s="20"/>
      <c r="J63" s="20"/>
      <c r="K63" s="20"/>
      <c r="L63" s="20"/>
      <c r="M63" s="20"/>
      <c r="N63" s="20"/>
      <c r="O63" s="20"/>
      <c r="P63" s="20"/>
      <c r="Q63" s="20"/>
      <c r="R63" s="100"/>
      <c r="S63" s="44"/>
    </row>
    <row r="64" spans="1:19" ht="21" hidden="1" customHeight="1">
      <c r="A64" s="26"/>
      <c r="B64" s="28"/>
      <c r="C64" s="36"/>
      <c r="D64" s="27"/>
      <c r="E64" s="20"/>
      <c r="F64" s="31"/>
      <c r="G64" s="49"/>
      <c r="H64" s="49"/>
      <c r="I64" s="20"/>
      <c r="J64" s="20"/>
      <c r="K64" s="20"/>
      <c r="L64" s="20"/>
      <c r="M64" s="49"/>
      <c r="N64" s="49"/>
      <c r="O64" s="49"/>
      <c r="P64" s="20"/>
      <c r="Q64" s="20"/>
      <c r="R64" s="100"/>
      <c r="S64" s="44"/>
    </row>
    <row r="65" spans="1:19" ht="21" hidden="1" customHeight="1">
      <c r="A65" s="26"/>
      <c r="B65" s="28"/>
      <c r="C65" s="36"/>
      <c r="D65" s="27"/>
      <c r="E65" s="20"/>
      <c r="F65" s="31"/>
      <c r="G65" s="49"/>
      <c r="H65" s="49"/>
      <c r="I65" s="20"/>
      <c r="J65" s="20"/>
      <c r="K65" s="20"/>
      <c r="L65" s="20"/>
      <c r="M65" s="20"/>
      <c r="N65" s="20"/>
      <c r="O65" s="20"/>
      <c r="P65" s="20"/>
      <c r="Q65" s="20"/>
      <c r="R65" s="100"/>
      <c r="S65" s="44"/>
    </row>
    <row r="66" spans="1:19" ht="21" hidden="1" customHeight="1">
      <c r="A66" s="26"/>
      <c r="B66" s="194"/>
      <c r="C66" s="36"/>
      <c r="D66" s="27"/>
      <c r="E66" s="20"/>
      <c r="F66" s="31"/>
      <c r="G66" s="49"/>
      <c r="H66" s="49"/>
      <c r="I66" s="20"/>
      <c r="J66" s="20"/>
      <c r="K66" s="20"/>
      <c r="L66" s="20"/>
      <c r="M66" s="20"/>
      <c r="N66" s="20"/>
      <c r="O66" s="20"/>
      <c r="P66" s="20"/>
      <c r="Q66" s="20"/>
      <c r="R66" s="100"/>
      <c r="S66" s="44"/>
    </row>
    <row r="67" spans="1:19" ht="21" hidden="1" customHeight="1">
      <c r="A67" s="26"/>
      <c r="B67" s="28"/>
      <c r="C67" s="36"/>
      <c r="D67" s="27"/>
      <c r="E67" s="20"/>
      <c r="F67" s="31"/>
      <c r="G67" s="49"/>
      <c r="H67" s="49"/>
      <c r="I67" s="20"/>
      <c r="J67" s="20"/>
      <c r="K67" s="20"/>
      <c r="L67" s="20"/>
      <c r="M67" s="49"/>
      <c r="N67" s="49"/>
      <c r="O67" s="49"/>
      <c r="P67" s="20"/>
      <c r="Q67" s="20"/>
      <c r="R67" s="100"/>
      <c r="S67" s="44"/>
    </row>
    <row r="68" spans="1:19" ht="21" hidden="1" customHeight="1">
      <c r="A68" s="26"/>
      <c r="B68" s="28"/>
      <c r="C68" s="36"/>
      <c r="D68" s="27"/>
      <c r="E68" s="20"/>
      <c r="F68" s="31"/>
      <c r="G68" s="49"/>
      <c r="H68" s="49"/>
      <c r="I68" s="20"/>
      <c r="J68" s="20"/>
      <c r="K68" s="20"/>
      <c r="L68" s="20"/>
      <c r="M68" s="20"/>
      <c r="N68" s="20"/>
      <c r="O68" s="20"/>
      <c r="P68" s="20"/>
      <c r="Q68" s="20"/>
      <c r="R68" s="100"/>
      <c r="S68" s="44"/>
    </row>
    <row r="69" spans="1:19" ht="21" hidden="1" customHeight="1">
      <c r="A69" s="26"/>
      <c r="B69" s="28"/>
      <c r="C69" s="36"/>
      <c r="D69" s="27"/>
      <c r="E69" s="20"/>
      <c r="F69" s="31"/>
      <c r="G69" s="49"/>
      <c r="H69" s="49"/>
      <c r="I69" s="20"/>
      <c r="J69" s="20"/>
      <c r="K69" s="20"/>
      <c r="L69" s="20"/>
      <c r="M69" s="20"/>
      <c r="N69" s="20"/>
      <c r="O69" s="20"/>
      <c r="P69" s="20"/>
      <c r="Q69" s="20"/>
      <c r="R69" s="84"/>
      <c r="S69" s="44"/>
    </row>
    <row r="70" spans="1:19" ht="21" hidden="1" customHeight="1">
      <c r="A70" s="26"/>
      <c r="B70" s="28"/>
      <c r="C70" s="36"/>
      <c r="D70" s="27"/>
      <c r="E70" s="20"/>
      <c r="F70" s="31"/>
      <c r="G70" s="49"/>
      <c r="H70" s="49"/>
      <c r="I70" s="20"/>
      <c r="J70" s="20"/>
      <c r="K70" s="20"/>
      <c r="L70" s="20"/>
      <c r="M70" s="20"/>
      <c r="N70" s="20"/>
      <c r="O70" s="20"/>
      <c r="P70" s="20"/>
      <c r="Q70" s="20"/>
      <c r="R70" s="84"/>
      <c r="S70" s="44"/>
    </row>
    <row r="71" spans="1:19" ht="21" hidden="1" customHeight="1">
      <c r="A71" s="26"/>
      <c r="B71" s="28"/>
      <c r="C71" s="36"/>
      <c r="D71" s="27"/>
      <c r="E71" s="20"/>
      <c r="F71" s="31"/>
      <c r="G71" s="49"/>
      <c r="H71" s="49"/>
      <c r="I71" s="20"/>
      <c r="J71" s="20"/>
      <c r="K71" s="20"/>
      <c r="L71" s="20"/>
      <c r="M71" s="20"/>
      <c r="N71" s="20"/>
      <c r="O71" s="20"/>
      <c r="P71" s="20"/>
      <c r="Q71" s="20"/>
      <c r="R71" s="84"/>
      <c r="S71" s="44"/>
    </row>
    <row r="72" spans="1:19" ht="21" hidden="1" customHeight="1">
      <c r="A72" s="26"/>
      <c r="B72" s="28"/>
      <c r="C72" s="36"/>
      <c r="D72" s="27"/>
      <c r="E72" s="20"/>
      <c r="F72" s="31"/>
      <c r="G72" s="49"/>
      <c r="H72" s="49"/>
      <c r="I72" s="20"/>
      <c r="J72" s="20"/>
      <c r="K72" s="20"/>
      <c r="L72" s="20"/>
      <c r="M72" s="20"/>
      <c r="N72" s="20"/>
      <c r="O72" s="20"/>
      <c r="P72" s="20"/>
      <c r="Q72" s="20"/>
      <c r="R72" s="84"/>
      <c r="S72" s="44"/>
    </row>
    <row r="73" spans="1:19" ht="21" hidden="1" customHeight="1">
      <c r="A73" s="26"/>
      <c r="B73" s="28"/>
      <c r="C73" s="36"/>
      <c r="D73" s="27"/>
      <c r="E73" s="20"/>
      <c r="F73" s="31"/>
      <c r="G73" s="49"/>
      <c r="H73" s="49"/>
      <c r="I73" s="20"/>
      <c r="J73" s="20"/>
      <c r="K73" s="20"/>
      <c r="L73" s="20"/>
      <c r="M73" s="20"/>
      <c r="N73" s="20"/>
      <c r="O73" s="20"/>
      <c r="P73" s="20"/>
      <c r="Q73" s="20"/>
      <c r="R73" s="84"/>
      <c r="S73" s="44"/>
    </row>
    <row r="74" spans="1:19" ht="21" hidden="1" customHeight="1">
      <c r="A74" s="26"/>
      <c r="B74" s="28"/>
      <c r="C74" s="36"/>
      <c r="D74" s="27"/>
      <c r="E74" s="20"/>
      <c r="F74" s="31"/>
      <c r="G74" s="49"/>
      <c r="H74" s="49"/>
      <c r="I74" s="20"/>
      <c r="J74" s="20"/>
      <c r="K74" s="20"/>
      <c r="L74" s="20"/>
      <c r="M74" s="20"/>
      <c r="N74" s="20"/>
      <c r="O74" s="20"/>
      <c r="P74" s="20"/>
      <c r="Q74" s="20"/>
      <c r="R74" s="84"/>
      <c r="S74" s="44"/>
    </row>
    <row r="75" spans="1:19" ht="21" hidden="1" customHeight="1">
      <c r="A75" s="26"/>
      <c r="B75" s="28"/>
      <c r="C75" s="36"/>
      <c r="D75" s="27"/>
      <c r="E75" s="20"/>
      <c r="F75" s="31"/>
      <c r="G75" s="49"/>
      <c r="H75" s="49"/>
      <c r="I75" s="20"/>
      <c r="J75" s="20"/>
      <c r="K75" s="20"/>
      <c r="L75" s="20"/>
      <c r="M75" s="20"/>
      <c r="N75" s="20"/>
      <c r="O75" s="20"/>
      <c r="P75" s="20"/>
      <c r="Q75" s="20"/>
      <c r="R75" s="84"/>
      <c r="S75" s="44"/>
    </row>
    <row r="76" spans="1:19" ht="21" hidden="1" customHeight="1">
      <c r="A76" s="26"/>
      <c r="B76" s="194"/>
      <c r="C76" s="36"/>
      <c r="D76" s="27"/>
      <c r="E76" s="20"/>
      <c r="F76" s="31"/>
      <c r="G76" s="49"/>
      <c r="H76" s="49"/>
      <c r="I76" s="20"/>
      <c r="J76" s="20"/>
      <c r="K76" s="20"/>
      <c r="L76" s="20"/>
      <c r="M76" s="20"/>
      <c r="N76" s="20"/>
      <c r="O76" s="20"/>
      <c r="P76" s="20"/>
      <c r="Q76" s="20"/>
      <c r="R76" s="84"/>
      <c r="S76" s="44"/>
    </row>
    <row r="77" spans="1:19" ht="21" hidden="1" customHeight="1">
      <c r="A77" s="26"/>
      <c r="B77" s="28"/>
      <c r="C77" s="36"/>
      <c r="D77" s="27"/>
      <c r="E77" s="20"/>
      <c r="F77" s="31"/>
      <c r="G77" s="49"/>
      <c r="H77" s="49"/>
      <c r="I77" s="20"/>
      <c r="J77" s="20"/>
      <c r="K77" s="20"/>
      <c r="L77" s="20"/>
      <c r="M77" s="49"/>
      <c r="N77" s="49"/>
      <c r="O77" s="49"/>
      <c r="P77" s="20"/>
      <c r="Q77" s="20"/>
      <c r="R77" s="84"/>
      <c r="S77" s="44"/>
    </row>
    <row r="78" spans="1:19" ht="21" hidden="1" customHeight="1">
      <c r="A78" s="26"/>
      <c r="B78" s="28"/>
      <c r="C78" s="36"/>
      <c r="D78" s="27"/>
      <c r="E78" s="20"/>
      <c r="F78" s="31"/>
      <c r="G78" s="49"/>
      <c r="H78" s="49"/>
      <c r="I78" s="20"/>
      <c r="J78" s="20"/>
      <c r="K78" s="20"/>
      <c r="L78" s="20"/>
      <c r="M78" s="20"/>
      <c r="N78" s="20"/>
      <c r="O78" s="20"/>
      <c r="P78" s="20"/>
      <c r="Q78" s="20"/>
      <c r="R78" s="84"/>
      <c r="S78" s="44"/>
    </row>
    <row r="79" spans="1:19" s="3" customFormat="1" ht="21" hidden="1" customHeight="1">
      <c r="A79" s="33"/>
      <c r="B79" s="28"/>
      <c r="C79" s="36"/>
      <c r="D79" s="27"/>
      <c r="E79" s="20"/>
      <c r="F79" s="31"/>
      <c r="G79" s="30"/>
      <c r="H79" s="30"/>
      <c r="I79" s="34"/>
      <c r="J79" s="34"/>
      <c r="K79" s="34"/>
      <c r="L79" s="34"/>
      <c r="M79" s="34"/>
      <c r="N79" s="34"/>
      <c r="O79" s="34"/>
      <c r="P79" s="34"/>
      <c r="Q79" s="34"/>
      <c r="R79" s="131"/>
      <c r="S79" s="47"/>
    </row>
    <row r="80" spans="1:19" ht="21" hidden="1" customHeight="1">
      <c r="A80" s="26"/>
      <c r="B80" s="28"/>
      <c r="C80" s="36"/>
      <c r="D80" s="27"/>
      <c r="E80" s="20"/>
      <c r="F80" s="31"/>
      <c r="G80" s="49"/>
      <c r="H80" s="49"/>
      <c r="I80" s="20"/>
      <c r="J80" s="20"/>
      <c r="K80" s="20"/>
      <c r="L80" s="20"/>
      <c r="M80" s="20"/>
      <c r="N80" s="20"/>
      <c r="O80" s="20"/>
      <c r="P80" s="20"/>
      <c r="Q80" s="20"/>
      <c r="R80" s="84"/>
      <c r="S80" s="44"/>
    </row>
    <row r="81" spans="1:19" ht="22.5" hidden="1" customHeight="1">
      <c r="A81" s="26"/>
      <c r="B81" s="28"/>
      <c r="C81" s="36"/>
      <c r="D81" s="27"/>
      <c r="E81" s="20"/>
      <c r="F81" s="31"/>
      <c r="G81" s="49"/>
      <c r="H81" s="49"/>
      <c r="I81" s="20"/>
      <c r="J81" s="20"/>
      <c r="K81" s="20"/>
      <c r="L81" s="20"/>
      <c r="M81" s="20"/>
      <c r="N81" s="20"/>
      <c r="O81" s="20"/>
      <c r="P81" s="20"/>
      <c r="Q81" s="20"/>
      <c r="R81" s="196"/>
      <c r="S81" s="44"/>
    </row>
    <row r="82" spans="1:19" ht="21" hidden="1" customHeight="1">
      <c r="A82" s="26"/>
      <c r="B82" s="28"/>
      <c r="C82" s="36"/>
      <c r="D82" s="27"/>
      <c r="E82" s="20"/>
      <c r="F82" s="31"/>
      <c r="G82" s="49"/>
      <c r="H82" s="49"/>
      <c r="I82" s="20"/>
      <c r="J82" s="20"/>
      <c r="K82" s="20"/>
      <c r="L82" s="20"/>
      <c r="M82" s="20"/>
      <c r="N82" s="20"/>
      <c r="O82" s="20"/>
      <c r="P82" s="20"/>
      <c r="Q82" s="20"/>
      <c r="R82" s="197"/>
      <c r="S82" s="44"/>
    </row>
    <row r="83" spans="1:19" ht="21" hidden="1" customHeight="1">
      <c r="A83" s="26"/>
      <c r="B83" s="28"/>
      <c r="C83" s="36"/>
      <c r="D83" s="27"/>
      <c r="E83" s="20"/>
      <c r="F83" s="31"/>
      <c r="G83" s="49"/>
      <c r="H83" s="49"/>
      <c r="I83" s="20"/>
      <c r="J83" s="20"/>
      <c r="K83" s="20"/>
      <c r="L83" s="20"/>
      <c r="M83" s="20"/>
      <c r="N83" s="20"/>
      <c r="O83" s="20"/>
      <c r="P83" s="20"/>
      <c r="Q83" s="20"/>
      <c r="R83" s="198"/>
      <c r="S83" s="44"/>
    </row>
    <row r="84" spans="1:19" ht="21" hidden="1" customHeight="1">
      <c r="A84" s="26"/>
      <c r="B84" s="28"/>
      <c r="C84" s="36"/>
      <c r="D84" s="27"/>
      <c r="E84" s="20"/>
      <c r="F84" s="31"/>
      <c r="G84" s="49"/>
      <c r="H84" s="49"/>
      <c r="I84" s="20"/>
      <c r="J84" s="20"/>
      <c r="K84" s="20"/>
      <c r="L84" s="20"/>
      <c r="M84" s="20"/>
      <c r="N84" s="20"/>
      <c r="O84" s="20"/>
      <c r="P84" s="20"/>
      <c r="Q84" s="20"/>
      <c r="R84" s="198"/>
      <c r="S84" s="44"/>
    </row>
    <row r="85" spans="1:19" ht="21" hidden="1" customHeight="1">
      <c r="A85" s="26"/>
      <c r="B85" s="194"/>
      <c r="C85" s="36"/>
      <c r="D85" s="27"/>
      <c r="E85" s="20"/>
      <c r="F85" s="31"/>
      <c r="G85" s="49"/>
      <c r="H85" s="49"/>
      <c r="I85" s="20"/>
      <c r="J85" s="20"/>
      <c r="K85" s="20"/>
      <c r="L85" s="20"/>
      <c r="M85" s="20"/>
      <c r="N85" s="20"/>
      <c r="O85" s="20"/>
      <c r="P85" s="20"/>
      <c r="Q85" s="20"/>
      <c r="R85" s="198"/>
      <c r="S85" s="44"/>
    </row>
    <row r="86" spans="1:19" ht="20.25" hidden="1" customHeight="1">
      <c r="A86" s="26"/>
      <c r="B86" s="28"/>
      <c r="C86" s="36"/>
      <c r="D86" s="27"/>
      <c r="E86" s="20"/>
      <c r="F86" s="31"/>
      <c r="G86" s="49"/>
      <c r="H86" s="49"/>
      <c r="I86" s="20"/>
      <c r="J86" s="20"/>
      <c r="K86" s="20"/>
      <c r="L86" s="20"/>
      <c r="M86" s="20"/>
      <c r="N86" s="20"/>
      <c r="O86" s="20"/>
      <c r="P86" s="20"/>
      <c r="Q86" s="20"/>
      <c r="R86" s="198"/>
      <c r="S86" s="44"/>
    </row>
    <row r="87" spans="1:19" ht="21" hidden="1" customHeight="1">
      <c r="A87" s="26"/>
      <c r="B87" s="28"/>
      <c r="C87" s="36"/>
      <c r="D87" s="27"/>
      <c r="E87" s="20"/>
      <c r="F87" s="31"/>
      <c r="G87" s="49"/>
      <c r="H87" s="49"/>
      <c r="I87" s="20"/>
      <c r="J87" s="20"/>
      <c r="K87" s="20"/>
      <c r="L87" s="20"/>
      <c r="M87" s="20"/>
      <c r="N87" s="20"/>
      <c r="O87" s="20"/>
      <c r="P87" s="20"/>
      <c r="Q87" s="20"/>
      <c r="R87" s="198"/>
      <c r="S87" s="44"/>
    </row>
    <row r="88" spans="1:19" ht="21" hidden="1" customHeight="1">
      <c r="A88" s="26"/>
      <c r="B88" s="28"/>
      <c r="C88" s="36"/>
      <c r="D88" s="27"/>
      <c r="E88" s="20"/>
      <c r="F88" s="31"/>
      <c r="G88" s="49"/>
      <c r="H88" s="49"/>
      <c r="I88" s="20"/>
      <c r="J88" s="20"/>
      <c r="K88" s="20"/>
      <c r="L88" s="20"/>
      <c r="M88" s="20"/>
      <c r="N88" s="20"/>
      <c r="O88" s="20"/>
      <c r="P88" s="20"/>
      <c r="Q88" s="20"/>
      <c r="R88" s="198"/>
      <c r="S88" s="44"/>
    </row>
    <row r="89" spans="1:19" ht="21" hidden="1" customHeight="1">
      <c r="A89" s="26"/>
      <c r="B89" s="199"/>
      <c r="C89" s="115"/>
      <c r="D89" s="27"/>
      <c r="E89" s="20"/>
      <c r="F89" s="31"/>
      <c r="G89" s="49"/>
      <c r="H89" s="49"/>
      <c r="I89" s="20"/>
      <c r="J89" s="20"/>
      <c r="K89" s="20"/>
      <c r="L89" s="20"/>
      <c r="M89" s="20"/>
      <c r="N89" s="20"/>
      <c r="O89" s="20"/>
      <c r="P89" s="20"/>
      <c r="Q89" s="20"/>
      <c r="R89" s="198"/>
      <c r="S89" s="44"/>
    </row>
    <row r="90" spans="1:19" ht="21" hidden="1" customHeight="1">
      <c r="A90" s="26"/>
      <c r="B90" s="28"/>
      <c r="C90" s="36"/>
      <c r="D90" s="27"/>
      <c r="E90" s="20"/>
      <c r="F90" s="31"/>
      <c r="G90" s="49"/>
      <c r="H90" s="49"/>
      <c r="I90" s="20"/>
      <c r="J90" s="20"/>
      <c r="K90" s="20"/>
      <c r="L90" s="20"/>
      <c r="M90" s="20"/>
      <c r="N90" s="20"/>
      <c r="O90" s="20"/>
      <c r="P90" s="20"/>
      <c r="Q90" s="20"/>
      <c r="R90" s="196"/>
      <c r="S90" s="44"/>
    </row>
    <row r="91" spans="1:19" s="3" customFormat="1" ht="21" hidden="1" customHeight="1">
      <c r="A91" s="26"/>
      <c r="B91" s="28"/>
      <c r="C91" s="36"/>
      <c r="D91" s="27"/>
      <c r="E91" s="20"/>
      <c r="F91" s="31"/>
      <c r="G91" s="30"/>
      <c r="H91" s="30"/>
      <c r="I91" s="34"/>
      <c r="J91" s="34"/>
      <c r="K91" s="34"/>
      <c r="L91" s="34"/>
      <c r="M91" s="34"/>
      <c r="N91" s="34"/>
      <c r="O91" s="34"/>
      <c r="P91" s="34"/>
      <c r="Q91" s="34"/>
      <c r="R91" s="131"/>
      <c r="S91" s="47"/>
    </row>
    <row r="92" spans="1:19" ht="21" hidden="1" customHeight="1">
      <c r="A92" s="26"/>
      <c r="B92" s="28"/>
      <c r="C92" s="113"/>
      <c r="D92" s="27"/>
      <c r="E92" s="20"/>
      <c r="F92" s="31"/>
      <c r="G92" s="49"/>
      <c r="H92" s="49"/>
      <c r="I92" s="20"/>
      <c r="J92" s="20"/>
      <c r="K92" s="20"/>
      <c r="L92" s="20"/>
      <c r="M92" s="20"/>
      <c r="N92" s="20"/>
      <c r="O92" s="20"/>
      <c r="P92" s="20"/>
      <c r="Q92" s="20"/>
      <c r="R92" s="100"/>
      <c r="S92" s="44"/>
    </row>
    <row r="93" spans="1:19" ht="21" hidden="1" customHeight="1">
      <c r="A93" s="26"/>
      <c r="B93" s="28"/>
      <c r="C93" s="36"/>
      <c r="D93" s="27"/>
      <c r="E93" s="20"/>
      <c r="F93" s="31"/>
      <c r="G93" s="49"/>
      <c r="H93" s="49"/>
      <c r="I93" s="20"/>
      <c r="J93" s="20"/>
      <c r="K93" s="20"/>
      <c r="L93" s="20"/>
      <c r="M93" s="20"/>
      <c r="N93" s="20"/>
      <c r="O93" s="20"/>
      <c r="P93" s="20"/>
      <c r="Q93" s="20"/>
      <c r="R93" s="100"/>
      <c r="S93" s="44"/>
    </row>
    <row r="94" spans="1:19" ht="21" hidden="1" customHeight="1">
      <c r="A94" s="26"/>
      <c r="B94" s="28"/>
      <c r="C94" s="36"/>
      <c r="D94" s="27"/>
      <c r="E94" s="20"/>
      <c r="F94" s="31"/>
      <c r="G94" s="49"/>
      <c r="H94" s="49"/>
      <c r="I94" s="20"/>
      <c r="J94" s="20"/>
      <c r="K94" s="20"/>
      <c r="L94" s="20"/>
      <c r="M94" s="49"/>
      <c r="N94" s="49"/>
      <c r="O94" s="49"/>
      <c r="P94" s="20"/>
      <c r="Q94" s="20"/>
      <c r="R94" s="100"/>
      <c r="S94" s="44"/>
    </row>
    <row r="95" spans="1:19" ht="21" hidden="1" customHeight="1">
      <c r="A95" s="26"/>
      <c r="B95" s="28"/>
      <c r="C95" s="36"/>
      <c r="D95" s="27"/>
      <c r="E95" s="20"/>
      <c r="F95" s="31"/>
      <c r="G95" s="49"/>
      <c r="H95" s="49"/>
      <c r="I95" s="20"/>
      <c r="J95" s="20"/>
      <c r="K95" s="20"/>
      <c r="L95" s="20"/>
      <c r="M95" s="20"/>
      <c r="N95" s="20"/>
      <c r="O95" s="20"/>
      <c r="P95" s="20"/>
      <c r="Q95" s="20"/>
      <c r="R95" s="198"/>
      <c r="S95" s="44"/>
    </row>
    <row r="96" spans="1:19" ht="21" hidden="1" customHeight="1">
      <c r="A96" s="26"/>
      <c r="B96" s="28"/>
      <c r="C96" s="36"/>
      <c r="D96" s="27"/>
      <c r="E96" s="20"/>
      <c r="F96" s="31"/>
      <c r="G96" s="49"/>
      <c r="H96" s="49"/>
      <c r="I96" s="20"/>
      <c r="J96" s="20"/>
      <c r="K96" s="20"/>
      <c r="L96" s="20"/>
      <c r="M96" s="20"/>
      <c r="N96" s="20"/>
      <c r="O96" s="20"/>
      <c r="P96" s="20"/>
      <c r="Q96" s="20"/>
      <c r="R96" s="198"/>
      <c r="S96" s="44"/>
    </row>
    <row r="97" spans="1:19" ht="21" hidden="1" customHeight="1">
      <c r="A97" s="26"/>
      <c r="B97" s="28"/>
      <c r="C97" s="36"/>
      <c r="D97" s="27"/>
      <c r="E97" s="20"/>
      <c r="F97" s="31"/>
      <c r="G97" s="49"/>
      <c r="H97" s="49"/>
      <c r="I97" s="20"/>
      <c r="J97" s="20"/>
      <c r="K97" s="20"/>
      <c r="L97" s="20"/>
      <c r="M97" s="20"/>
      <c r="N97" s="20"/>
      <c r="O97" s="20"/>
      <c r="P97" s="20"/>
      <c r="Q97" s="20"/>
      <c r="R97" s="198"/>
      <c r="S97" s="44"/>
    </row>
    <row r="98" spans="1:19" ht="21" hidden="1" customHeight="1">
      <c r="A98" s="26"/>
      <c r="B98" s="28"/>
      <c r="C98" s="36"/>
      <c r="D98" s="27"/>
      <c r="E98" s="20"/>
      <c r="F98" s="31"/>
      <c r="G98" s="49"/>
      <c r="H98" s="49"/>
      <c r="I98" s="20"/>
      <c r="J98" s="20"/>
      <c r="K98" s="20"/>
      <c r="L98" s="20"/>
      <c r="M98" s="20"/>
      <c r="N98" s="20"/>
      <c r="O98" s="20"/>
      <c r="P98" s="20"/>
      <c r="Q98" s="20"/>
      <c r="R98" s="196"/>
      <c r="S98" s="44"/>
    </row>
    <row r="99" spans="1:19" s="3" customFormat="1" ht="21" hidden="1" customHeight="1">
      <c r="A99" s="26"/>
      <c r="B99" s="28"/>
      <c r="C99" s="36"/>
      <c r="D99" s="27"/>
      <c r="E99" s="20"/>
      <c r="F99" s="31"/>
      <c r="G99" s="30"/>
      <c r="H99" s="30"/>
      <c r="I99" s="34"/>
      <c r="J99" s="34"/>
      <c r="K99" s="34"/>
      <c r="L99" s="34"/>
      <c r="M99" s="34"/>
      <c r="N99" s="34"/>
      <c r="O99" s="34"/>
      <c r="P99" s="34"/>
      <c r="Q99" s="34"/>
      <c r="R99" s="131"/>
      <c r="S99" s="47"/>
    </row>
    <row r="100" spans="1:19" ht="21" hidden="1" customHeight="1">
      <c r="A100" s="26"/>
      <c r="B100" s="28"/>
      <c r="C100" s="36"/>
      <c r="D100" s="27"/>
      <c r="E100" s="20"/>
      <c r="F100" s="31"/>
      <c r="G100" s="49"/>
      <c r="H100" s="49"/>
      <c r="I100" s="20"/>
      <c r="J100" s="20"/>
      <c r="K100" s="20"/>
      <c r="L100" s="20"/>
      <c r="M100" s="20"/>
      <c r="N100" s="20"/>
      <c r="O100" s="20"/>
      <c r="P100" s="20"/>
      <c r="Q100" s="20"/>
      <c r="R100" s="100"/>
      <c r="S100" s="44"/>
    </row>
    <row r="101" spans="1:19" ht="21" hidden="1" customHeight="1">
      <c r="A101" s="26"/>
      <c r="B101" s="28"/>
      <c r="C101" s="36"/>
      <c r="D101" s="27"/>
      <c r="E101" s="20"/>
      <c r="F101" s="31"/>
      <c r="G101" s="49"/>
      <c r="H101" s="49"/>
      <c r="I101" s="20"/>
      <c r="J101" s="20"/>
      <c r="K101" s="20"/>
      <c r="L101" s="20"/>
      <c r="M101" s="20"/>
      <c r="N101" s="20"/>
      <c r="O101" s="20"/>
      <c r="P101" s="20"/>
      <c r="Q101" s="20"/>
      <c r="R101" s="100"/>
      <c r="S101" s="44"/>
    </row>
    <row r="102" spans="1:19" ht="21" hidden="1" customHeight="1">
      <c r="A102" s="26"/>
      <c r="B102" s="28"/>
      <c r="C102" s="36"/>
      <c r="D102" s="27"/>
      <c r="E102" s="20"/>
      <c r="F102" s="31"/>
      <c r="G102" s="49"/>
      <c r="H102" s="49"/>
      <c r="I102" s="20"/>
      <c r="J102" s="20"/>
      <c r="K102" s="20"/>
      <c r="L102" s="20"/>
      <c r="M102" s="49"/>
      <c r="N102" s="49"/>
      <c r="O102" s="49"/>
      <c r="P102" s="20"/>
      <c r="Q102" s="20"/>
      <c r="R102" s="100"/>
      <c r="S102" s="44"/>
    </row>
    <row r="103" spans="1:19" ht="21" hidden="1" customHeight="1">
      <c r="A103" s="26"/>
      <c r="B103" s="28"/>
      <c r="C103" s="36"/>
      <c r="D103" s="27"/>
      <c r="E103" s="20"/>
      <c r="F103" s="31"/>
      <c r="G103" s="49"/>
      <c r="H103" s="49"/>
      <c r="I103" s="20"/>
      <c r="J103" s="20"/>
      <c r="K103" s="20"/>
      <c r="L103" s="20"/>
      <c r="M103" s="20"/>
      <c r="N103" s="20"/>
      <c r="O103" s="20"/>
      <c r="P103" s="20"/>
      <c r="Q103" s="20"/>
      <c r="R103" s="198"/>
      <c r="S103" s="44"/>
    </row>
    <row r="104" spans="1:19" ht="21" hidden="1" customHeight="1">
      <c r="A104" s="26"/>
      <c r="B104" s="28"/>
      <c r="C104" s="36"/>
      <c r="D104" s="27"/>
      <c r="E104" s="20"/>
      <c r="F104" s="31"/>
      <c r="G104" s="49"/>
      <c r="H104" s="49"/>
      <c r="I104" s="20"/>
      <c r="J104" s="20"/>
      <c r="K104" s="20"/>
      <c r="L104" s="20"/>
      <c r="M104" s="20"/>
      <c r="N104" s="20"/>
      <c r="O104" s="20"/>
      <c r="P104" s="20"/>
      <c r="Q104" s="20"/>
      <c r="R104" s="198"/>
      <c r="S104" s="44"/>
    </row>
    <row r="105" spans="1:19" ht="21" hidden="1" customHeight="1">
      <c r="A105" s="26"/>
      <c r="B105" s="28"/>
      <c r="C105" s="36"/>
      <c r="D105" s="27"/>
      <c r="E105" s="20"/>
      <c r="F105" s="31"/>
      <c r="G105" s="49"/>
      <c r="H105" s="49"/>
      <c r="I105" s="20"/>
      <c r="J105" s="20"/>
      <c r="K105" s="20"/>
      <c r="L105" s="20"/>
      <c r="M105" s="20"/>
      <c r="N105" s="20"/>
      <c r="O105" s="20"/>
      <c r="P105" s="20"/>
      <c r="Q105" s="20"/>
      <c r="R105" s="198"/>
      <c r="S105" s="44"/>
    </row>
    <row r="106" spans="1:19" ht="21" hidden="1" customHeight="1">
      <c r="A106" s="26"/>
      <c r="B106" s="28"/>
      <c r="C106" s="36"/>
      <c r="D106" s="27"/>
      <c r="E106" s="20"/>
      <c r="F106" s="31"/>
      <c r="G106" s="49"/>
      <c r="H106" s="49"/>
      <c r="I106" s="20"/>
      <c r="J106" s="20"/>
      <c r="K106" s="20"/>
      <c r="L106" s="20"/>
      <c r="M106" s="20"/>
      <c r="N106" s="20"/>
      <c r="O106" s="20"/>
      <c r="P106" s="20"/>
      <c r="Q106" s="20"/>
      <c r="R106" s="196"/>
      <c r="S106" s="44"/>
    </row>
    <row r="107" spans="1:19" s="3" customFormat="1" ht="21" hidden="1" customHeight="1">
      <c r="A107" s="26"/>
      <c r="B107" s="28"/>
      <c r="C107" s="36"/>
      <c r="D107" s="27"/>
      <c r="E107" s="20"/>
      <c r="F107" s="31"/>
      <c r="G107" s="30"/>
      <c r="H107" s="30"/>
      <c r="I107" s="34"/>
      <c r="J107" s="34"/>
      <c r="K107" s="34"/>
      <c r="L107" s="34"/>
      <c r="M107" s="34"/>
      <c r="N107" s="34"/>
      <c r="O107" s="34"/>
      <c r="P107" s="34"/>
      <c r="Q107" s="34"/>
      <c r="R107" s="131"/>
      <c r="S107" s="47"/>
    </row>
    <row r="108" spans="1:19" ht="21" hidden="1" customHeight="1">
      <c r="A108" s="26"/>
      <c r="B108" s="28"/>
      <c r="C108" s="36"/>
      <c r="D108" s="27"/>
      <c r="E108" s="20"/>
      <c r="F108" s="31"/>
      <c r="G108" s="49"/>
      <c r="H108" s="49"/>
      <c r="I108" s="20"/>
      <c r="J108" s="20"/>
      <c r="K108" s="20"/>
      <c r="L108" s="20"/>
      <c r="M108" s="20"/>
      <c r="N108" s="20"/>
      <c r="O108" s="20"/>
      <c r="P108" s="20"/>
      <c r="Q108" s="20"/>
      <c r="R108" s="100"/>
      <c r="S108" s="44"/>
    </row>
    <row r="109" spans="1:19" ht="21" hidden="1" customHeight="1">
      <c r="A109" s="26"/>
      <c r="B109" s="28"/>
      <c r="C109" s="36"/>
      <c r="D109" s="27"/>
      <c r="E109" s="20"/>
      <c r="F109" s="31"/>
      <c r="G109" s="49"/>
      <c r="H109" s="49"/>
      <c r="I109" s="20"/>
      <c r="J109" s="20"/>
      <c r="K109" s="20"/>
      <c r="L109" s="20"/>
      <c r="M109" s="20"/>
      <c r="N109" s="20"/>
      <c r="O109" s="20"/>
      <c r="P109" s="20"/>
      <c r="Q109" s="20"/>
      <c r="R109" s="100"/>
      <c r="S109" s="44"/>
    </row>
    <row r="110" spans="1:19" ht="21" hidden="1" customHeight="1">
      <c r="A110" s="26"/>
      <c r="B110" s="194"/>
      <c r="C110" s="36"/>
      <c r="D110" s="27"/>
      <c r="E110" s="20"/>
      <c r="F110" s="31"/>
      <c r="G110" s="49"/>
      <c r="H110" s="49"/>
      <c r="I110" s="20"/>
      <c r="J110" s="20"/>
      <c r="K110" s="20"/>
      <c r="L110" s="20"/>
      <c r="M110" s="49"/>
      <c r="N110" s="49"/>
      <c r="O110" s="49"/>
      <c r="P110" s="20"/>
      <c r="Q110" s="20"/>
      <c r="R110" s="100"/>
      <c r="S110" s="44"/>
    </row>
    <row r="111" spans="1:19" ht="21" hidden="1" customHeight="1">
      <c r="A111" s="26"/>
      <c r="B111" s="28"/>
      <c r="C111" s="36"/>
      <c r="D111" s="27"/>
      <c r="E111" s="20"/>
      <c r="F111" s="31"/>
      <c r="G111" s="49"/>
      <c r="H111" s="49"/>
      <c r="I111" s="20"/>
      <c r="J111" s="20"/>
      <c r="K111" s="20"/>
      <c r="L111" s="20"/>
      <c r="M111" s="20"/>
      <c r="N111" s="20"/>
      <c r="O111" s="20"/>
      <c r="P111" s="20"/>
      <c r="Q111" s="20"/>
      <c r="R111" s="198"/>
      <c r="S111" s="44"/>
    </row>
    <row r="112" spans="1:19" ht="21" hidden="1" customHeight="1">
      <c r="A112" s="26"/>
      <c r="B112" s="28"/>
      <c r="C112" s="36"/>
      <c r="D112" s="27"/>
      <c r="E112" s="20"/>
      <c r="F112" s="31"/>
      <c r="G112" s="49"/>
      <c r="H112" s="49"/>
      <c r="I112" s="20"/>
      <c r="J112" s="20"/>
      <c r="K112" s="20"/>
      <c r="L112" s="20"/>
      <c r="M112" s="20"/>
      <c r="N112" s="20"/>
      <c r="O112" s="20"/>
      <c r="P112" s="20"/>
      <c r="Q112" s="20"/>
      <c r="R112" s="198"/>
      <c r="S112" s="44"/>
    </row>
    <row r="113" spans="1:20" ht="21" hidden="1" customHeight="1">
      <c r="A113" s="26"/>
      <c r="B113" s="28"/>
      <c r="C113" s="36"/>
      <c r="D113" s="27"/>
      <c r="E113" s="20"/>
      <c r="F113" s="31"/>
      <c r="G113" s="49"/>
      <c r="H113" s="49"/>
      <c r="I113" s="20"/>
      <c r="J113" s="20"/>
      <c r="K113" s="20"/>
      <c r="L113" s="20"/>
      <c r="M113" s="20"/>
      <c r="N113" s="20"/>
      <c r="O113" s="20"/>
      <c r="P113" s="20"/>
      <c r="Q113" s="20"/>
      <c r="R113" s="198"/>
      <c r="S113" s="44"/>
    </row>
    <row r="114" spans="1:20" ht="21" hidden="1" customHeight="1">
      <c r="A114" s="26"/>
      <c r="B114" s="28"/>
      <c r="C114" s="36"/>
      <c r="D114" s="27"/>
      <c r="E114" s="20"/>
      <c r="F114" s="31"/>
      <c r="G114" s="49"/>
      <c r="H114" s="49"/>
      <c r="I114" s="20"/>
      <c r="J114" s="20"/>
      <c r="K114" s="20"/>
      <c r="L114" s="20"/>
      <c r="M114" s="20"/>
      <c r="N114" s="20"/>
      <c r="O114" s="20"/>
      <c r="P114" s="20"/>
      <c r="Q114" s="20"/>
      <c r="R114" s="196"/>
      <c r="S114" s="44"/>
    </row>
    <row r="115" spans="1:20" s="3" customFormat="1" ht="21" hidden="1" customHeight="1">
      <c r="A115" s="26"/>
      <c r="B115" s="28"/>
      <c r="C115" s="36"/>
      <c r="D115" s="27"/>
      <c r="E115" s="20"/>
      <c r="F115" s="31"/>
      <c r="G115" s="30"/>
      <c r="H115" s="30"/>
      <c r="I115" s="34"/>
      <c r="J115" s="34"/>
      <c r="K115" s="34"/>
      <c r="L115" s="34"/>
      <c r="M115" s="34"/>
      <c r="N115" s="34"/>
      <c r="O115" s="34"/>
      <c r="P115" s="34"/>
      <c r="Q115" s="34"/>
      <c r="R115" s="131"/>
      <c r="S115" s="47"/>
    </row>
    <row r="116" spans="1:20" s="3" customFormat="1" ht="21" hidden="1" customHeight="1">
      <c r="A116" s="26"/>
      <c r="B116" s="28"/>
      <c r="C116" s="36"/>
      <c r="D116" s="27"/>
      <c r="E116" s="20"/>
      <c r="F116" s="31"/>
      <c r="G116" s="30"/>
      <c r="H116" s="30"/>
      <c r="I116" s="34"/>
      <c r="J116" s="34"/>
      <c r="K116" s="34"/>
      <c r="L116" s="34"/>
      <c r="M116" s="34"/>
      <c r="N116" s="34"/>
      <c r="O116" s="34"/>
      <c r="P116" s="34"/>
      <c r="Q116" s="34"/>
      <c r="R116" s="131"/>
      <c r="S116" s="47"/>
    </row>
    <row r="117" spans="1:20" ht="21" hidden="1" customHeight="1">
      <c r="A117" s="26"/>
      <c r="B117" s="28"/>
      <c r="C117" s="36"/>
      <c r="D117" s="27"/>
      <c r="E117" s="20"/>
      <c r="F117" s="31"/>
      <c r="G117" s="49"/>
      <c r="H117" s="49"/>
      <c r="I117" s="20"/>
      <c r="J117" s="20"/>
      <c r="K117" s="20"/>
      <c r="L117" s="20"/>
      <c r="M117" s="20"/>
      <c r="N117" s="20"/>
      <c r="O117" s="20"/>
      <c r="P117" s="20"/>
      <c r="Q117" s="20"/>
      <c r="R117" s="100"/>
      <c r="S117" s="44"/>
    </row>
    <row r="118" spans="1:20" ht="21" hidden="1" customHeight="1">
      <c r="A118" s="26"/>
      <c r="B118" s="28"/>
      <c r="C118" s="36"/>
      <c r="D118" s="27"/>
      <c r="E118" s="20"/>
      <c r="F118" s="31"/>
      <c r="G118" s="49"/>
      <c r="H118" s="49"/>
      <c r="I118" s="20"/>
      <c r="J118" s="20"/>
      <c r="K118" s="20"/>
      <c r="L118" s="20"/>
      <c r="M118" s="20"/>
      <c r="N118" s="20"/>
      <c r="O118" s="20"/>
      <c r="P118" s="20"/>
      <c r="Q118" s="20"/>
      <c r="R118" s="100"/>
      <c r="S118" s="44"/>
    </row>
    <row r="119" spans="1:20" ht="21" hidden="1" customHeight="1">
      <c r="A119" s="26"/>
      <c r="B119" s="28"/>
      <c r="C119" s="113"/>
      <c r="D119" s="27"/>
      <c r="E119" s="20"/>
      <c r="F119" s="31"/>
      <c r="G119" s="49"/>
      <c r="H119" s="49"/>
      <c r="I119" s="20"/>
      <c r="J119" s="20"/>
      <c r="K119" s="20"/>
      <c r="L119" s="20"/>
      <c r="M119" s="49"/>
      <c r="N119" s="49"/>
      <c r="O119" s="49"/>
      <c r="P119" s="20"/>
      <c r="Q119" s="20"/>
      <c r="R119" s="100"/>
      <c r="S119" s="44"/>
    </row>
    <row r="120" spans="1:20" ht="21" hidden="1" customHeight="1">
      <c r="A120" s="188"/>
      <c r="B120" s="200"/>
      <c r="C120" s="190"/>
      <c r="D120" s="191"/>
      <c r="E120" s="201"/>
      <c r="F120" s="202"/>
      <c r="G120" s="193"/>
      <c r="H120" s="193"/>
      <c r="I120" s="201"/>
      <c r="J120" s="201"/>
      <c r="K120" s="201"/>
      <c r="L120" s="201"/>
      <c r="M120" s="193"/>
      <c r="N120" s="193"/>
      <c r="O120" s="193"/>
      <c r="P120" s="201"/>
      <c r="Q120" s="201"/>
      <c r="R120" s="195"/>
      <c r="S120" s="44"/>
    </row>
    <row r="121" spans="1:20" s="2" customFormat="1">
      <c r="A121" s="515" t="s">
        <v>120</v>
      </c>
      <c r="B121" s="515"/>
      <c r="C121" s="515"/>
      <c r="D121" s="515"/>
      <c r="E121" s="515"/>
      <c r="F121" s="515"/>
      <c r="G121" s="515"/>
      <c r="H121" s="515"/>
      <c r="I121" s="515"/>
      <c r="J121" s="515"/>
      <c r="K121" s="515"/>
      <c r="L121" s="515"/>
      <c r="M121" s="515"/>
      <c r="N121" s="515"/>
      <c r="O121" s="515"/>
      <c r="P121" s="515"/>
      <c r="Q121" s="515"/>
      <c r="R121" s="515"/>
      <c r="S121" s="46"/>
    </row>
    <row r="122" spans="1:20">
      <c r="A122" s="516" t="s">
        <v>121</v>
      </c>
      <c r="B122" s="516"/>
      <c r="C122" s="516"/>
      <c r="D122" s="516"/>
      <c r="E122" s="517"/>
      <c r="F122" s="517"/>
      <c r="G122" s="517"/>
      <c r="H122" s="517"/>
      <c r="I122" s="517"/>
      <c r="J122" s="517"/>
      <c r="K122" s="517"/>
      <c r="L122" s="517"/>
      <c r="M122" s="517"/>
      <c r="N122" s="517"/>
      <c r="O122" s="517"/>
      <c r="P122" s="517"/>
      <c r="Q122" s="517"/>
      <c r="R122" s="517"/>
      <c r="S122" s="39"/>
    </row>
    <row r="123" spans="1:20" hidden="1">
      <c r="A123" s="531" t="s">
        <v>15</v>
      </c>
      <c r="B123" s="535" t="s">
        <v>56</v>
      </c>
      <c r="C123" s="536"/>
      <c r="D123" s="518" t="s">
        <v>57</v>
      </c>
      <c r="E123" s="519"/>
      <c r="F123" s="519"/>
      <c r="G123" s="519"/>
      <c r="H123" s="519"/>
      <c r="I123" s="519"/>
      <c r="J123" s="519"/>
      <c r="K123" s="519"/>
      <c r="L123" s="519"/>
      <c r="M123" s="520"/>
      <c r="N123" s="247"/>
      <c r="O123" s="247"/>
      <c r="P123" s="532" t="s">
        <v>58</v>
      </c>
      <c r="Q123" s="534" t="s">
        <v>59</v>
      </c>
      <c r="R123" s="532" t="s">
        <v>20</v>
      </c>
      <c r="S123" s="39"/>
    </row>
    <row r="124" spans="1:20" ht="25.5" hidden="1">
      <c r="A124" s="531"/>
      <c r="B124" s="537"/>
      <c r="C124" s="538"/>
      <c r="D124" s="53" t="s">
        <v>60</v>
      </c>
      <c r="E124" s="54" t="s">
        <v>61</v>
      </c>
      <c r="F124" s="54" t="s">
        <v>62</v>
      </c>
      <c r="G124" s="54" t="s">
        <v>63</v>
      </c>
      <c r="H124" s="54" t="s">
        <v>64</v>
      </c>
      <c r="I124" s="54" t="s">
        <v>65</v>
      </c>
      <c r="J124" s="54"/>
      <c r="K124" s="54"/>
      <c r="L124" s="54"/>
      <c r="M124" s="54" t="s">
        <v>66</v>
      </c>
      <c r="N124" s="248"/>
      <c r="O124" s="248"/>
      <c r="P124" s="533"/>
      <c r="Q124" s="534"/>
      <c r="R124" s="533"/>
      <c r="S124" s="39"/>
    </row>
    <row r="125" spans="1:20" s="4" customFormat="1" hidden="1">
      <c r="A125" s="55" t="s">
        <v>67</v>
      </c>
      <c r="B125" s="521" t="s">
        <v>68</v>
      </c>
      <c r="C125" s="522"/>
      <c r="D125" s="56">
        <f t="shared" ref="D125:Q125" si="3">SUM(D126:D131)</f>
        <v>0</v>
      </c>
      <c r="E125" s="56">
        <f t="shared" si="3"/>
        <v>0</v>
      </c>
      <c r="F125" s="56">
        <f t="shared" si="3"/>
        <v>0</v>
      </c>
      <c r="G125" s="57">
        <f t="shared" si="3"/>
        <v>0</v>
      </c>
      <c r="H125" s="71">
        <f t="shared" si="3"/>
        <v>0</v>
      </c>
      <c r="I125" s="56">
        <f t="shared" si="3"/>
        <v>0</v>
      </c>
      <c r="J125" s="56"/>
      <c r="K125" s="56"/>
      <c r="L125" s="56"/>
      <c r="M125" s="72">
        <f t="shared" si="3"/>
        <v>0</v>
      </c>
      <c r="N125" s="72"/>
      <c r="O125" s="72"/>
      <c r="P125" s="73">
        <f t="shared" si="3"/>
        <v>0</v>
      </c>
      <c r="Q125" s="85">
        <f t="shared" si="3"/>
        <v>0</v>
      </c>
      <c r="R125" s="103"/>
      <c r="S125" s="86"/>
      <c r="T125" s="87"/>
    </row>
    <row r="126" spans="1:20" hidden="1">
      <c r="A126" s="59"/>
      <c r="B126" s="523"/>
      <c r="C126" s="524"/>
      <c r="D126" s="60"/>
      <c r="E126" s="60"/>
      <c r="F126" s="60"/>
      <c r="G126" s="61"/>
      <c r="H126" s="74"/>
      <c r="I126" s="75"/>
      <c r="J126" s="249"/>
      <c r="K126" s="249"/>
      <c r="L126" s="249"/>
      <c r="M126" s="96"/>
      <c r="N126" s="96"/>
      <c r="O126" s="96"/>
      <c r="P126" s="77"/>
      <c r="Q126" s="88"/>
      <c r="R126" s="105"/>
      <c r="S126" s="39"/>
    </row>
    <row r="127" spans="1:20" hidden="1">
      <c r="A127" s="59"/>
      <c r="B127" s="523"/>
      <c r="C127" s="524"/>
      <c r="D127" s="60"/>
      <c r="E127" s="60"/>
      <c r="F127" s="60"/>
      <c r="G127" s="61"/>
      <c r="H127" s="74"/>
      <c r="I127" s="78"/>
      <c r="J127" s="78"/>
      <c r="K127" s="78"/>
      <c r="L127" s="78"/>
      <c r="M127" s="76"/>
      <c r="N127" s="76"/>
      <c r="O127" s="76"/>
      <c r="P127" s="77"/>
      <c r="Q127" s="88"/>
      <c r="R127" s="105"/>
      <c r="S127" s="39"/>
    </row>
    <row r="128" spans="1:20" hidden="1">
      <c r="A128" s="59"/>
      <c r="B128" s="523"/>
      <c r="C128" s="524"/>
      <c r="D128" s="60"/>
      <c r="E128" s="60"/>
      <c r="F128" s="60"/>
      <c r="G128" s="61"/>
      <c r="H128" s="75"/>
      <c r="I128" s="78"/>
      <c r="J128" s="78"/>
      <c r="K128" s="78"/>
      <c r="L128" s="78"/>
      <c r="M128" s="76"/>
      <c r="N128" s="76"/>
      <c r="O128" s="76"/>
      <c r="P128" s="77"/>
      <c r="Q128" s="88"/>
      <c r="R128" s="105"/>
      <c r="S128" s="39"/>
    </row>
    <row r="129" spans="1:19" hidden="1">
      <c r="A129" s="59"/>
      <c r="B129" s="523"/>
      <c r="C129" s="524"/>
      <c r="D129" s="60"/>
      <c r="E129" s="60"/>
      <c r="F129" s="60"/>
      <c r="G129" s="61"/>
      <c r="H129" s="74"/>
      <c r="I129" s="78"/>
      <c r="J129" s="78"/>
      <c r="K129" s="78"/>
      <c r="L129" s="78"/>
      <c r="M129" s="76"/>
      <c r="N129" s="76"/>
      <c r="O129" s="76"/>
      <c r="P129" s="77"/>
      <c r="Q129" s="88"/>
      <c r="R129" s="105"/>
      <c r="S129" s="39"/>
    </row>
    <row r="130" spans="1:19" hidden="1">
      <c r="A130" s="59"/>
      <c r="B130" s="525"/>
      <c r="C130" s="525"/>
      <c r="D130" s="60"/>
      <c r="E130" s="60"/>
      <c r="F130" s="60"/>
      <c r="G130" s="61"/>
      <c r="H130" s="74"/>
      <c r="I130" s="78"/>
      <c r="J130" s="78"/>
      <c r="K130" s="78"/>
      <c r="L130" s="78"/>
      <c r="M130" s="76"/>
      <c r="N130" s="76"/>
      <c r="O130" s="76"/>
      <c r="P130" s="77"/>
      <c r="Q130" s="88">
        <f>SUM(D130:P130)*1490000</f>
        <v>0</v>
      </c>
      <c r="R130" s="105"/>
      <c r="S130" s="39"/>
    </row>
    <row r="131" spans="1:19" hidden="1">
      <c r="A131" s="62">
        <v>1</v>
      </c>
      <c r="B131" s="526"/>
      <c r="C131" s="526"/>
      <c r="D131" s="63"/>
      <c r="E131" s="63"/>
      <c r="F131" s="63"/>
      <c r="G131" s="64"/>
      <c r="H131" s="79"/>
      <c r="I131" s="80"/>
      <c r="J131" s="80"/>
      <c r="K131" s="80"/>
      <c r="L131" s="80"/>
      <c r="M131" s="81"/>
      <c r="N131" s="81"/>
      <c r="O131" s="81"/>
      <c r="P131" s="82"/>
      <c r="Q131" s="88"/>
      <c r="R131" s="104"/>
      <c r="S131" s="39"/>
    </row>
    <row r="132" spans="1:19">
      <c r="A132" s="65"/>
      <c r="B132" s="65"/>
      <c r="C132" s="65"/>
      <c r="D132" s="65"/>
      <c r="E132" s="65"/>
      <c r="F132" s="65"/>
      <c r="G132" s="65"/>
      <c r="H132" s="539" t="s">
        <v>500</v>
      </c>
      <c r="I132" s="539"/>
      <c r="J132" s="539"/>
      <c r="K132" s="539"/>
      <c r="L132" s="539"/>
      <c r="M132" s="539"/>
      <c r="N132" s="539"/>
      <c r="O132" s="539"/>
      <c r="P132" s="539"/>
      <c r="Q132" s="539"/>
      <c r="R132" s="539"/>
      <c r="S132" s="227" t="e">
        <f>G20-#REF!</f>
        <v>#REF!</v>
      </c>
    </row>
    <row r="133" spans="1:19" ht="15.4" customHeight="1">
      <c r="A133" s="502" t="s">
        <v>70</v>
      </c>
      <c r="B133" s="502"/>
      <c r="C133" s="502"/>
      <c r="D133" s="42"/>
      <c r="E133" s="502" t="s">
        <v>71</v>
      </c>
      <c r="F133" s="502"/>
      <c r="G133" s="11"/>
      <c r="H133" s="502" t="s">
        <v>72</v>
      </c>
      <c r="I133" s="502"/>
      <c r="J133" s="502"/>
      <c r="K133" s="502"/>
      <c r="L133" s="502"/>
      <c r="M133" s="502"/>
      <c r="N133" s="502"/>
      <c r="O133" s="502"/>
      <c r="P133" s="502"/>
      <c r="Q133" s="502"/>
      <c r="R133" s="502"/>
      <c r="S133" s="39"/>
    </row>
    <row r="134" spans="1:19" ht="15.4" customHeight="1">
      <c r="A134" s="8"/>
      <c r="B134" s="66"/>
      <c r="C134" s="67"/>
      <c r="E134" s="66"/>
      <c r="F134" s="66"/>
      <c r="G134" s="66"/>
      <c r="I134" s="66"/>
      <c r="J134" s="66"/>
      <c r="K134" s="66"/>
      <c r="L134" s="66"/>
      <c r="M134" s="8"/>
      <c r="N134" s="8"/>
      <c r="O134" s="8"/>
      <c r="P134" s="66"/>
      <c r="Q134" s="66"/>
      <c r="R134" s="66"/>
      <c r="S134" s="39"/>
    </row>
    <row r="135" spans="1:19" ht="40.5" customHeight="1">
      <c r="A135" s="8"/>
      <c r="B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39"/>
    </row>
    <row r="136" spans="1:19" ht="18" customHeight="1">
      <c r="A136" s="527" t="s">
        <v>122</v>
      </c>
      <c r="B136" s="527"/>
      <c r="C136" s="527"/>
      <c r="E136" s="527" t="s">
        <v>74</v>
      </c>
      <c r="F136" s="527"/>
      <c r="G136" s="68"/>
      <c r="H136" s="527" t="s">
        <v>75</v>
      </c>
      <c r="I136" s="527"/>
      <c r="J136" s="527"/>
      <c r="K136" s="527"/>
      <c r="L136" s="527"/>
      <c r="M136" s="527"/>
      <c r="N136" s="527"/>
      <c r="O136" s="527"/>
      <c r="P136" s="527"/>
      <c r="Q136" s="527"/>
      <c r="R136" s="527"/>
      <c r="S136" s="39"/>
    </row>
    <row r="137" spans="1:19" ht="6.75" customHeight="1">
      <c r="A137" s="69"/>
      <c r="B137" s="69"/>
      <c r="C137" s="69"/>
      <c r="D137" s="70"/>
      <c r="E137" s="69"/>
      <c r="F137" s="69"/>
      <c r="G137" s="69"/>
      <c r="I137" s="11"/>
      <c r="J137" s="11"/>
      <c r="K137" s="11"/>
      <c r="L137" s="11"/>
      <c r="M137" s="69"/>
      <c r="N137" s="69"/>
      <c r="O137" s="69"/>
      <c r="P137" s="69"/>
      <c r="Q137" s="69"/>
      <c r="R137" s="11"/>
      <c r="S137" s="39"/>
    </row>
    <row r="138" spans="1:19" ht="26.25" hidden="1" customHeight="1">
      <c r="A138" s="528" t="s">
        <v>76</v>
      </c>
      <c r="B138" s="528"/>
      <c r="C138" s="528"/>
      <c r="D138" s="528"/>
      <c r="E138" s="528"/>
      <c r="F138" s="528"/>
      <c r="G138" s="528"/>
      <c r="H138" s="528"/>
      <c r="I138" s="528"/>
      <c r="J138" s="528"/>
      <c r="K138" s="528"/>
      <c r="L138" s="528"/>
      <c r="M138" s="528"/>
      <c r="N138" s="528"/>
      <c r="O138" s="528"/>
      <c r="P138" s="528"/>
      <c r="Q138" s="528"/>
      <c r="R138" s="528"/>
      <c r="S138" s="39"/>
    </row>
    <row r="139" spans="1:19" ht="15.4" hidden="1" customHeight="1">
      <c r="A139" s="69"/>
      <c r="B139" s="69"/>
      <c r="C139" s="69"/>
      <c r="D139" s="69"/>
      <c r="E139" s="69"/>
      <c r="F139" s="69"/>
      <c r="G139" s="529" t="s">
        <v>77</v>
      </c>
      <c r="H139" s="529"/>
      <c r="I139" s="529"/>
      <c r="J139" s="529"/>
      <c r="K139" s="529"/>
      <c r="L139" s="529"/>
      <c r="M139" s="529"/>
      <c r="N139" s="529"/>
      <c r="O139" s="529"/>
      <c r="P139" s="529"/>
      <c r="Q139" s="529"/>
      <c r="R139" s="529"/>
      <c r="S139" s="39"/>
    </row>
    <row r="140" spans="1:19" ht="15.75" hidden="1" customHeight="1">
      <c r="A140" s="8"/>
      <c r="B140" s="502" t="s">
        <v>78</v>
      </c>
      <c r="C140" s="502"/>
      <c r="D140" s="502"/>
      <c r="E140" s="8"/>
      <c r="F140" s="8"/>
      <c r="G140" s="502" t="s">
        <v>79</v>
      </c>
      <c r="H140" s="502"/>
      <c r="I140" s="502"/>
      <c r="J140" s="502"/>
      <c r="K140" s="502"/>
      <c r="L140" s="502"/>
      <c r="M140" s="502"/>
      <c r="N140" s="502"/>
      <c r="O140" s="502"/>
      <c r="P140" s="502"/>
      <c r="Q140" s="502"/>
      <c r="R140" s="502"/>
      <c r="S140" s="39"/>
    </row>
    <row r="141" spans="1:19" ht="18.75" hidden="1" customHeight="1">
      <c r="A141" s="11"/>
      <c r="B141" s="502"/>
      <c r="C141" s="502"/>
      <c r="D141" s="502"/>
      <c r="E141" s="8"/>
      <c r="F141" s="8"/>
      <c r="G141" s="502"/>
      <c r="H141" s="502"/>
      <c r="I141" s="502"/>
      <c r="J141" s="502"/>
      <c r="K141" s="502"/>
      <c r="L141" s="502"/>
      <c r="M141" s="502"/>
      <c r="N141" s="502"/>
      <c r="O141" s="502"/>
      <c r="P141" s="502"/>
      <c r="Q141" s="502"/>
      <c r="R141" s="502"/>
      <c r="S141" s="39"/>
    </row>
    <row r="142" spans="1:19" ht="12.75" hidden="1" customHeight="1">
      <c r="A142" s="8"/>
      <c r="B142" s="8"/>
      <c r="C142" s="8"/>
      <c r="D142" s="8"/>
      <c r="E142" s="8"/>
      <c r="F142" s="8"/>
      <c r="G142" s="502"/>
      <c r="H142" s="502"/>
      <c r="I142" s="502"/>
      <c r="J142" s="502"/>
      <c r="K142" s="502"/>
      <c r="L142" s="502"/>
      <c r="M142" s="502"/>
      <c r="N142" s="502"/>
      <c r="O142" s="502"/>
      <c r="P142" s="502"/>
      <c r="Q142" s="502"/>
      <c r="R142" s="502"/>
      <c r="S142" s="39"/>
    </row>
    <row r="143" spans="1:19" ht="15.4" customHeight="1">
      <c r="A143" s="499"/>
      <c r="B143" s="499"/>
      <c r="C143" s="499"/>
      <c r="D143" s="499"/>
      <c r="E143" s="499"/>
      <c r="F143" s="499"/>
      <c r="G143" s="499"/>
      <c r="H143" s="499"/>
      <c r="I143" s="530"/>
      <c r="J143" s="530"/>
      <c r="K143" s="530"/>
      <c r="L143" s="530"/>
      <c r="M143" s="530"/>
      <c r="N143" s="530"/>
      <c r="O143" s="530"/>
      <c r="P143" s="530"/>
      <c r="Q143" s="530"/>
      <c r="R143" s="530"/>
      <c r="S143" s="39"/>
    </row>
  </sheetData>
  <mergeCells count="55">
    <mergeCell ref="A138:R138"/>
    <mergeCell ref="G139:R139"/>
    <mergeCell ref="A143:H143"/>
    <mergeCell ref="I143:R143"/>
    <mergeCell ref="A15:A16"/>
    <mergeCell ref="A123:A124"/>
    <mergeCell ref="B15:B16"/>
    <mergeCell ref="E15:E16"/>
    <mergeCell ref="P123:P124"/>
    <mergeCell ref="Q123:Q124"/>
    <mergeCell ref="R15:R16"/>
    <mergeCell ref="R123:R124"/>
    <mergeCell ref="B123:C124"/>
    <mergeCell ref="B140:D141"/>
    <mergeCell ref="G140:R142"/>
    <mergeCell ref="H132:R132"/>
    <mergeCell ref="A133:C133"/>
    <mergeCell ref="E133:F133"/>
    <mergeCell ref="H133:R133"/>
    <mergeCell ref="A136:C136"/>
    <mergeCell ref="E136:F136"/>
    <mergeCell ref="H136:R136"/>
    <mergeCell ref="B127:C127"/>
    <mergeCell ref="B128:C128"/>
    <mergeCell ref="B129:C129"/>
    <mergeCell ref="B130:C130"/>
    <mergeCell ref="B131:C131"/>
    <mergeCell ref="A122:D122"/>
    <mergeCell ref="E122:R122"/>
    <mergeCell ref="D123:M123"/>
    <mergeCell ref="B125:C125"/>
    <mergeCell ref="B126:C126"/>
    <mergeCell ref="C17:D17"/>
    <mergeCell ref="B18:D18"/>
    <mergeCell ref="B19:D19"/>
    <mergeCell ref="B20:D20"/>
    <mergeCell ref="A121:R121"/>
    <mergeCell ref="A13:R13"/>
    <mergeCell ref="A14:P14"/>
    <mergeCell ref="Q14:R14"/>
    <mergeCell ref="C15:D15"/>
    <mergeCell ref="F15:Q15"/>
    <mergeCell ref="A8:B8"/>
    <mergeCell ref="C8:R8"/>
    <mergeCell ref="A9:B9"/>
    <mergeCell ref="A10:B10"/>
    <mergeCell ref="A11:D11"/>
    <mergeCell ref="E11:R11"/>
    <mergeCell ref="C9:R10"/>
    <mergeCell ref="A1:H1"/>
    <mergeCell ref="A2:Q2"/>
    <mergeCell ref="A3:Q3"/>
    <mergeCell ref="A4:R4"/>
    <mergeCell ref="C6:D6"/>
    <mergeCell ref="E6:G6"/>
  </mergeCells>
  <printOptions horizontalCentered="1"/>
  <pageMargins left="0" right="0" top="0.196850393700787" bottom="0" header="0.23622047244094499" footer="0"/>
  <pageSetup paperSize="9" scale="7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AA60"/>
  <sheetViews>
    <sheetView showGridLines="0" topLeftCell="A11" workbookViewId="0">
      <selection activeCell="E20" sqref="E20:E36"/>
    </sheetView>
  </sheetViews>
  <sheetFormatPr defaultColWidth="9.33203125" defaultRowHeight="15.75"/>
  <cols>
    <col min="1" max="1" width="6.6640625" style="5" customWidth="1"/>
    <col min="2" max="2" width="32.5" style="5" customWidth="1"/>
    <col min="3" max="3" width="19.1640625" style="6" customWidth="1"/>
    <col min="4" max="4" width="36" style="5" customWidth="1"/>
    <col min="5" max="5" width="14.5" style="5" customWidth="1"/>
    <col min="6" max="17" width="12.1640625" style="5" customWidth="1"/>
    <col min="18" max="18" width="14.33203125" style="5" customWidth="1"/>
    <col min="19" max="19" width="13.5" style="5" customWidth="1"/>
    <col min="20" max="26" width="9.33203125" style="5"/>
    <col min="27" max="27" width="10.5" style="5" bestFit="1" customWidth="1"/>
    <col min="28" max="16384" width="9.33203125" style="5"/>
  </cols>
  <sheetData>
    <row r="1" spans="1:21" ht="15.4" customHeight="1">
      <c r="A1" s="499"/>
      <c r="B1" s="499"/>
      <c r="C1" s="499"/>
      <c r="D1" s="499"/>
      <c r="E1" s="499"/>
      <c r="F1" s="499"/>
      <c r="G1" s="499"/>
      <c r="H1" s="499"/>
      <c r="I1" s="11"/>
      <c r="J1" s="11"/>
      <c r="K1" s="11"/>
      <c r="L1" s="11"/>
      <c r="M1" s="11"/>
      <c r="N1" s="11"/>
      <c r="O1" s="11"/>
      <c r="P1" s="11"/>
      <c r="Q1" s="11"/>
      <c r="R1" s="97" t="s">
        <v>0</v>
      </c>
      <c r="S1" s="39"/>
      <c r="U1" s="40"/>
    </row>
    <row r="2" spans="1:21" ht="18.75">
      <c r="A2" s="500" t="s">
        <v>1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98" t="s">
        <v>2</v>
      </c>
    </row>
    <row r="3" spans="1:21" ht="15.4" customHeight="1">
      <c r="A3" s="501" t="s">
        <v>499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98" t="s">
        <v>123</v>
      </c>
    </row>
    <row r="4" spans="1:21" ht="6" customHeight="1">
      <c r="A4" s="499"/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39"/>
    </row>
    <row r="5" spans="1:21" ht="2.65" customHeight="1">
      <c r="E5" s="7"/>
      <c r="F5" s="7"/>
      <c r="G5" s="7"/>
      <c r="S5" s="39"/>
    </row>
    <row r="6" spans="1:21" ht="18.75" customHeight="1">
      <c r="A6" s="8"/>
      <c r="B6" s="8"/>
      <c r="C6" s="502" t="s">
        <v>5</v>
      </c>
      <c r="D6" s="502"/>
      <c r="E6" s="502" t="s">
        <v>6</v>
      </c>
      <c r="F6" s="502"/>
      <c r="G6" s="502"/>
      <c r="H6" s="11"/>
      <c r="I6" s="11"/>
      <c r="J6" s="11"/>
      <c r="K6" s="11"/>
      <c r="L6" s="11"/>
      <c r="M6" s="38"/>
      <c r="N6" s="38"/>
      <c r="O6" s="38"/>
      <c r="P6" s="8"/>
      <c r="Q6" s="8"/>
      <c r="R6" s="8"/>
    </row>
    <row r="7" spans="1:21">
      <c r="E7" s="7"/>
      <c r="F7" s="7"/>
      <c r="G7" s="7"/>
    </row>
    <row r="8" spans="1:21" ht="15.4" customHeight="1">
      <c r="A8" s="503" t="s">
        <v>7</v>
      </c>
      <c r="B8" s="503"/>
      <c r="C8" s="504" t="s">
        <v>8</v>
      </c>
      <c r="D8" s="504"/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4"/>
      <c r="R8" s="504"/>
      <c r="S8" s="39"/>
    </row>
    <row r="9" spans="1:21">
      <c r="A9" s="503" t="s">
        <v>9</v>
      </c>
      <c r="B9" s="503"/>
      <c r="C9" s="504">
        <v>1077976</v>
      </c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39"/>
    </row>
    <row r="10" spans="1:21" hidden="1">
      <c r="A10" s="499"/>
      <c r="B10" s="499"/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39"/>
    </row>
    <row r="11" spans="1:21">
      <c r="A11" s="503" t="s">
        <v>10</v>
      </c>
      <c r="B11" s="503"/>
      <c r="C11" s="503"/>
      <c r="D11" s="503"/>
      <c r="E11" s="505" t="s">
        <v>11</v>
      </c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39"/>
    </row>
    <row r="12" spans="1:21" ht="16.149999999999999" customHeight="1">
      <c r="A12" s="10" t="s">
        <v>12</v>
      </c>
      <c r="B12" s="11"/>
      <c r="C12" s="12" t="s">
        <v>508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39"/>
    </row>
    <row r="13" spans="1:21" ht="1.7" customHeight="1">
      <c r="A13" s="499"/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39"/>
    </row>
    <row r="14" spans="1:21" ht="16.149999999999999" customHeight="1">
      <c r="A14" s="499"/>
      <c r="B14" s="499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507" t="s">
        <v>14</v>
      </c>
      <c r="R14" s="507"/>
      <c r="S14" s="39"/>
    </row>
    <row r="15" spans="1:21" ht="18.75" customHeight="1">
      <c r="A15" s="508" t="s">
        <v>15</v>
      </c>
      <c r="B15" s="508" t="s">
        <v>16</v>
      </c>
      <c r="C15" s="508" t="s">
        <v>17</v>
      </c>
      <c r="D15" s="508"/>
      <c r="E15" s="508" t="s">
        <v>18</v>
      </c>
      <c r="F15" s="508" t="s">
        <v>25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 t="s">
        <v>20</v>
      </c>
      <c r="S15" s="39"/>
    </row>
    <row r="16" spans="1:21" ht="92.25" customHeight="1">
      <c r="A16" s="508"/>
      <c r="B16" s="508"/>
      <c r="C16" s="13" t="s">
        <v>21</v>
      </c>
      <c r="D16" s="13" t="s">
        <v>22</v>
      </c>
      <c r="E16" s="508"/>
      <c r="F16" s="14" t="s">
        <v>81</v>
      </c>
      <c r="G16" s="14" t="s">
        <v>82</v>
      </c>
      <c r="H16" s="14" t="s">
        <v>83</v>
      </c>
      <c r="I16" s="14" t="s">
        <v>84</v>
      </c>
      <c r="J16" s="14" t="s">
        <v>85</v>
      </c>
      <c r="K16" s="14" t="s">
        <v>86</v>
      </c>
      <c r="L16" s="14" t="s">
        <v>87</v>
      </c>
      <c r="M16" s="14" t="s">
        <v>88</v>
      </c>
      <c r="N16" s="14" t="s">
        <v>89</v>
      </c>
      <c r="O16" s="14" t="s">
        <v>90</v>
      </c>
      <c r="P16" s="14" t="s">
        <v>91</v>
      </c>
      <c r="Q16" s="14" t="s">
        <v>92</v>
      </c>
      <c r="R16" s="508"/>
      <c r="S16" s="39"/>
    </row>
    <row r="17" spans="1:27" s="1" customFormat="1" ht="11.25">
      <c r="A17" s="15">
        <v>1</v>
      </c>
      <c r="B17" s="15">
        <v>2</v>
      </c>
      <c r="C17" s="509">
        <v>3</v>
      </c>
      <c r="D17" s="510"/>
      <c r="E17" s="16">
        <v>4</v>
      </c>
      <c r="F17" s="16">
        <v>5</v>
      </c>
      <c r="G17" s="16">
        <v>6</v>
      </c>
      <c r="H17" s="16">
        <v>7</v>
      </c>
      <c r="I17" s="16">
        <v>8</v>
      </c>
      <c r="J17" s="16">
        <v>9</v>
      </c>
      <c r="K17" s="16">
        <v>10</v>
      </c>
      <c r="L17" s="16">
        <v>11</v>
      </c>
      <c r="M17" s="16">
        <v>12</v>
      </c>
      <c r="N17" s="16">
        <v>13</v>
      </c>
      <c r="O17" s="16">
        <v>14</v>
      </c>
      <c r="P17" s="16">
        <v>15</v>
      </c>
      <c r="Q17" s="16">
        <v>16</v>
      </c>
      <c r="R17" s="16">
        <v>17</v>
      </c>
      <c r="S17" s="41"/>
    </row>
    <row r="18" spans="1:27" ht="19.5" customHeight="1">
      <c r="A18" s="17"/>
      <c r="B18" s="511" t="s">
        <v>18</v>
      </c>
      <c r="C18" s="511"/>
      <c r="D18" s="511"/>
      <c r="E18" s="18">
        <f>E19</f>
        <v>174309274</v>
      </c>
      <c r="F18" s="18">
        <f>F19</f>
        <v>12011311</v>
      </c>
      <c r="G18" s="18">
        <f t="shared" ref="G18:R18" si="0">G19</f>
        <v>14257236</v>
      </c>
      <c r="H18" s="18">
        <f t="shared" si="0"/>
        <v>11631682</v>
      </c>
      <c r="I18" s="18">
        <f t="shared" si="0"/>
        <v>21526111</v>
      </c>
      <c r="J18" s="18">
        <f t="shared" si="0"/>
        <v>12401944</v>
      </c>
      <c r="K18" s="18">
        <f t="shared" si="0"/>
        <v>14626031</v>
      </c>
      <c r="L18" s="18">
        <f t="shared" si="0"/>
        <v>13773577</v>
      </c>
      <c r="M18" s="18">
        <f t="shared" si="0"/>
        <v>14447505</v>
      </c>
      <c r="N18" s="18">
        <f t="shared" si="0"/>
        <v>13961930</v>
      </c>
      <c r="O18" s="18">
        <f t="shared" si="0"/>
        <v>14964987</v>
      </c>
      <c r="P18" s="18">
        <f t="shared" si="0"/>
        <v>16518766</v>
      </c>
      <c r="Q18" s="18">
        <f t="shared" si="0"/>
        <v>14188194</v>
      </c>
      <c r="R18" s="18">
        <f t="shared" si="0"/>
        <v>0</v>
      </c>
      <c r="S18" s="39"/>
    </row>
    <row r="19" spans="1:27" ht="19.5" customHeight="1">
      <c r="A19" s="204" t="s">
        <v>30</v>
      </c>
      <c r="B19" s="540" t="s">
        <v>31</v>
      </c>
      <c r="C19" s="513"/>
      <c r="D19" s="514"/>
      <c r="E19" s="20">
        <f t="shared" ref="E19:R19" si="1">SUM(E20:E36)</f>
        <v>174309274</v>
      </c>
      <c r="F19" s="20">
        <f t="shared" si="1"/>
        <v>12011311</v>
      </c>
      <c r="G19" s="20">
        <f t="shared" si="1"/>
        <v>14257236</v>
      </c>
      <c r="H19" s="20">
        <f t="shared" si="1"/>
        <v>11631682</v>
      </c>
      <c r="I19" s="20">
        <f t="shared" si="1"/>
        <v>21526111</v>
      </c>
      <c r="J19" s="20">
        <f t="shared" si="1"/>
        <v>12401944</v>
      </c>
      <c r="K19" s="20">
        <f t="shared" si="1"/>
        <v>14626031</v>
      </c>
      <c r="L19" s="20">
        <f t="shared" si="1"/>
        <v>13773577</v>
      </c>
      <c r="M19" s="20">
        <f t="shared" si="1"/>
        <v>14447505</v>
      </c>
      <c r="N19" s="20">
        <f t="shared" si="1"/>
        <v>13961930</v>
      </c>
      <c r="O19" s="20">
        <f t="shared" si="1"/>
        <v>14964987</v>
      </c>
      <c r="P19" s="20">
        <f t="shared" si="1"/>
        <v>16518766</v>
      </c>
      <c r="Q19" s="20">
        <f t="shared" si="1"/>
        <v>14188194</v>
      </c>
      <c r="R19" s="20">
        <f t="shared" si="1"/>
        <v>0</v>
      </c>
      <c r="S19" s="44" t="e">
        <f>Q19+#REF!</f>
        <v>#REF!</v>
      </c>
    </row>
    <row r="20" spans="1:27" s="260" customFormat="1" ht="24.75" customHeight="1">
      <c r="A20" s="26">
        <v>1</v>
      </c>
      <c r="B20" s="337" t="s">
        <v>466</v>
      </c>
      <c r="C20" s="338" t="s">
        <v>467</v>
      </c>
      <c r="D20" s="339" t="s">
        <v>36</v>
      </c>
      <c r="E20" s="20">
        <f>SUM(F20:Q20)</f>
        <v>27829528</v>
      </c>
      <c r="F20" s="37">
        <v>2661400</v>
      </c>
      <c r="G20" s="49">
        <v>2661400</v>
      </c>
      <c r="H20" s="49"/>
      <c r="I20" s="49">
        <v>2661400</v>
      </c>
      <c r="J20" s="49">
        <v>1661400</v>
      </c>
      <c r="K20" s="49">
        <v>2661400</v>
      </c>
      <c r="L20" s="50">
        <v>2661400</v>
      </c>
      <c r="M20" s="50">
        <v>2661400</v>
      </c>
      <c r="N20" s="50">
        <v>2147311</v>
      </c>
      <c r="O20" s="50">
        <v>2684139</v>
      </c>
      <c r="P20" s="50">
        <v>2684139</v>
      </c>
      <c r="Q20" s="50">
        <v>2684139</v>
      </c>
      <c r="R20" s="84"/>
      <c r="S20" s="44"/>
    </row>
    <row r="21" spans="1:27" ht="21.75" customHeight="1">
      <c r="A21" s="26">
        <v>2</v>
      </c>
      <c r="B21" s="35" t="s">
        <v>128</v>
      </c>
      <c r="C21" s="251" t="s">
        <v>129</v>
      </c>
      <c r="D21" s="27" t="s">
        <v>36</v>
      </c>
      <c r="E21" s="20">
        <f t="shared" ref="E21:E36" si="2">SUM(F21:Q21)</f>
        <v>21966603</v>
      </c>
      <c r="F21" s="37">
        <v>1996964</v>
      </c>
      <c r="G21" s="49">
        <v>1597571</v>
      </c>
      <c r="H21" s="49">
        <v>1996964</v>
      </c>
      <c r="I21" s="49">
        <v>1996964</v>
      </c>
      <c r="J21" s="49">
        <v>1597571</v>
      </c>
      <c r="K21" s="49">
        <v>1996964</v>
      </c>
      <c r="L21" s="50">
        <v>1597571</v>
      </c>
      <c r="M21" s="50">
        <v>1996964</v>
      </c>
      <c r="N21" s="50">
        <v>1597571</v>
      </c>
      <c r="O21" s="50">
        <v>1996964</v>
      </c>
      <c r="P21" s="50">
        <v>1597571</v>
      </c>
      <c r="Q21" s="50">
        <v>1996964</v>
      </c>
      <c r="R21" s="84"/>
      <c r="S21" s="44"/>
    </row>
    <row r="22" spans="1:27" ht="24.75" customHeight="1">
      <c r="A22" s="26">
        <v>4</v>
      </c>
      <c r="B22" s="35" t="s">
        <v>124</v>
      </c>
      <c r="C22" s="251" t="s">
        <v>125</v>
      </c>
      <c r="D22" s="27" t="s">
        <v>36</v>
      </c>
      <c r="E22" s="20">
        <f t="shared" si="2"/>
        <v>9287996</v>
      </c>
      <c r="F22" s="37">
        <v>599934</v>
      </c>
      <c r="G22" s="49">
        <v>799912</v>
      </c>
      <c r="H22" s="49">
        <v>799912</v>
      </c>
      <c r="I22" s="49">
        <v>799912</v>
      </c>
      <c r="J22" s="49">
        <v>999890</v>
      </c>
      <c r="K22" s="49">
        <v>634612</v>
      </c>
      <c r="L22" s="50">
        <v>846150</v>
      </c>
      <c r="M22" s="50">
        <v>1057687</v>
      </c>
      <c r="N22" s="50"/>
      <c r="O22" s="50">
        <v>846150</v>
      </c>
      <c r="P22" s="50">
        <v>1057687</v>
      </c>
      <c r="Q22" s="50">
        <v>846150</v>
      </c>
      <c r="R22" s="84" t="s">
        <v>581</v>
      </c>
      <c r="S22" s="44"/>
    </row>
    <row r="23" spans="1:27" ht="21.75" customHeight="1">
      <c r="A23" s="26">
        <v>5</v>
      </c>
      <c r="B23" s="208" t="s">
        <v>146</v>
      </c>
      <c r="C23" s="255" t="s">
        <v>147</v>
      </c>
      <c r="D23" s="209" t="s">
        <v>36</v>
      </c>
      <c r="E23" s="20">
        <f t="shared" si="2"/>
        <v>2559255</v>
      </c>
      <c r="F23" s="206">
        <v>568723</v>
      </c>
      <c r="G23" s="207">
        <v>426543</v>
      </c>
      <c r="H23" s="207">
        <v>568723</v>
      </c>
      <c r="I23" s="207"/>
      <c r="J23" s="207"/>
      <c r="K23" s="207"/>
      <c r="L23" s="212"/>
      <c r="M23" s="212"/>
      <c r="N23" s="212"/>
      <c r="O23" s="212"/>
      <c r="P23" s="212">
        <v>426543</v>
      </c>
      <c r="Q23" s="212">
        <v>568723</v>
      </c>
      <c r="R23" s="214" t="s">
        <v>524</v>
      </c>
      <c r="S23" s="44"/>
      <c r="AA23" s="5">
        <v>2684139</v>
      </c>
    </row>
    <row r="24" spans="1:27" ht="24.75" customHeight="1">
      <c r="A24" s="26">
        <v>6</v>
      </c>
      <c r="B24" s="35" t="s">
        <v>126</v>
      </c>
      <c r="C24" s="251" t="s">
        <v>127</v>
      </c>
      <c r="D24" s="27" t="s">
        <v>36</v>
      </c>
      <c r="E24" s="20">
        <f t="shared" si="2"/>
        <v>13897508</v>
      </c>
      <c r="F24" s="37">
        <v>530577</v>
      </c>
      <c r="G24" s="49">
        <v>707437</v>
      </c>
      <c r="H24" s="49"/>
      <c r="I24" s="49">
        <v>7707437</v>
      </c>
      <c r="J24" s="49">
        <v>707437</v>
      </c>
      <c r="K24" s="49">
        <v>707437</v>
      </c>
      <c r="L24" s="50">
        <v>530577</v>
      </c>
      <c r="M24" s="50">
        <v>884296</v>
      </c>
      <c r="N24" s="50">
        <v>530577</v>
      </c>
      <c r="O24" s="50">
        <v>884296</v>
      </c>
      <c r="P24" s="50">
        <v>707437</v>
      </c>
      <c r="Q24" s="50"/>
      <c r="R24" s="84" t="s">
        <v>573</v>
      </c>
      <c r="S24" s="44"/>
    </row>
    <row r="25" spans="1:27" ht="24.75" customHeight="1">
      <c r="A25" s="26">
        <v>7</v>
      </c>
      <c r="B25" s="28" t="s">
        <v>134</v>
      </c>
      <c r="C25" s="251" t="s">
        <v>135</v>
      </c>
      <c r="D25" s="23" t="s">
        <v>36</v>
      </c>
      <c r="E25" s="20">
        <f t="shared" si="2"/>
        <v>8966064</v>
      </c>
      <c r="F25" s="205">
        <v>769857</v>
      </c>
      <c r="G25" s="49">
        <v>962322</v>
      </c>
      <c r="H25" s="49">
        <v>769857</v>
      </c>
      <c r="I25" s="49">
        <v>769857</v>
      </c>
      <c r="J25" s="49">
        <v>962322</v>
      </c>
      <c r="K25" s="49">
        <v>577393</v>
      </c>
      <c r="L25" s="50">
        <v>769857</v>
      </c>
      <c r="M25" s="50"/>
      <c r="N25" s="50">
        <v>846150</v>
      </c>
      <c r="O25" s="50">
        <v>634612</v>
      </c>
      <c r="P25" s="50">
        <v>1057687</v>
      </c>
      <c r="Q25" s="50">
        <v>846150</v>
      </c>
      <c r="R25" s="84" t="s">
        <v>579</v>
      </c>
      <c r="S25" s="44"/>
    </row>
    <row r="26" spans="1:27" ht="24.75" customHeight="1">
      <c r="A26" s="26">
        <v>8</v>
      </c>
      <c r="B26" s="35" t="s">
        <v>130</v>
      </c>
      <c r="C26" s="251" t="s">
        <v>131</v>
      </c>
      <c r="D26" s="27" t="s">
        <v>36</v>
      </c>
      <c r="E26" s="20">
        <f t="shared" si="2"/>
        <v>13851008</v>
      </c>
      <c r="F26" s="37">
        <v>1058843</v>
      </c>
      <c r="G26" s="49">
        <v>1058843</v>
      </c>
      <c r="H26" s="49">
        <v>1323554</v>
      </c>
      <c r="I26" s="49">
        <v>1058843</v>
      </c>
      <c r="J26" s="49">
        <v>1323554</v>
      </c>
      <c r="K26" s="49">
        <v>1154139</v>
      </c>
      <c r="L26" s="50">
        <v>1323554</v>
      </c>
      <c r="M26" s="50">
        <v>1058843</v>
      </c>
      <c r="N26" s="50">
        <v>1058843</v>
      </c>
      <c r="O26" s="50">
        <v>1058843</v>
      </c>
      <c r="P26" s="50">
        <v>1323554</v>
      </c>
      <c r="Q26" s="50">
        <v>1049595</v>
      </c>
      <c r="R26" s="84"/>
      <c r="S26" s="44"/>
    </row>
    <row r="27" spans="1:27" ht="24.75" customHeight="1">
      <c r="A27" s="26">
        <v>9</v>
      </c>
      <c r="B27" s="21" t="s">
        <v>132</v>
      </c>
      <c r="C27" s="22" t="s">
        <v>133</v>
      </c>
      <c r="D27" s="23" t="s">
        <v>36</v>
      </c>
      <c r="E27" s="20">
        <f t="shared" si="2"/>
        <v>10082128</v>
      </c>
      <c r="F27" s="443">
        <v>0</v>
      </c>
      <c r="G27" s="25">
        <v>1054797</v>
      </c>
      <c r="H27" s="49">
        <v>843838</v>
      </c>
      <c r="I27" s="49">
        <v>843838</v>
      </c>
      <c r="J27" s="49">
        <v>843838</v>
      </c>
      <c r="K27" s="49">
        <v>1054797</v>
      </c>
      <c r="L27" s="50">
        <v>843838</v>
      </c>
      <c r="M27" s="50">
        <v>843838</v>
      </c>
      <c r="N27" s="50">
        <v>1054797</v>
      </c>
      <c r="O27" s="50">
        <v>799912</v>
      </c>
      <c r="P27" s="50">
        <v>843838</v>
      </c>
      <c r="Q27" s="50">
        <v>1054797</v>
      </c>
      <c r="R27" s="84" t="s">
        <v>507</v>
      </c>
      <c r="S27" s="44"/>
    </row>
    <row r="28" spans="1:27" s="3" customFormat="1" ht="24.75" customHeight="1">
      <c r="A28" s="26">
        <v>10</v>
      </c>
      <c r="B28" s="420" t="s">
        <v>42</v>
      </c>
      <c r="C28" s="407" t="s">
        <v>43</v>
      </c>
      <c r="D28" s="418" t="s">
        <v>36</v>
      </c>
      <c r="E28" s="20">
        <f t="shared" si="2"/>
        <v>2670228</v>
      </c>
      <c r="F28" s="222">
        <v>364122</v>
      </c>
      <c r="G28" s="222">
        <v>0</v>
      </c>
      <c r="H28" s="350"/>
      <c r="I28" s="421"/>
      <c r="J28" s="421"/>
      <c r="K28" s="421"/>
      <c r="L28" s="421"/>
      <c r="M28" s="421">
        <v>485496</v>
      </c>
      <c r="N28" s="421">
        <v>485496</v>
      </c>
      <c r="O28" s="421">
        <v>485496</v>
      </c>
      <c r="P28" s="421">
        <v>485496</v>
      </c>
      <c r="Q28" s="421">
        <v>364122</v>
      </c>
      <c r="R28" s="422" t="s">
        <v>510</v>
      </c>
      <c r="S28" s="47"/>
    </row>
    <row r="29" spans="1:27" s="3" customFormat="1" ht="24.75" customHeight="1">
      <c r="A29" s="26">
        <v>11</v>
      </c>
      <c r="B29" s="420" t="s">
        <v>46</v>
      </c>
      <c r="C29" s="407" t="s">
        <v>47</v>
      </c>
      <c r="D29" s="418" t="s">
        <v>36</v>
      </c>
      <c r="E29" s="20">
        <f t="shared" si="2"/>
        <v>6086036</v>
      </c>
      <c r="F29" s="419">
        <v>0</v>
      </c>
      <c r="G29" s="419">
        <v>540981</v>
      </c>
      <c r="H29" s="350">
        <v>405736</v>
      </c>
      <c r="I29" s="421">
        <v>676226</v>
      </c>
      <c r="J29" s="421">
        <v>540981</v>
      </c>
      <c r="K29" s="421">
        <v>540981</v>
      </c>
      <c r="L29" s="421">
        <v>540981</v>
      </c>
      <c r="M29" s="421">
        <v>405736</v>
      </c>
      <c r="N29" s="421">
        <v>676226</v>
      </c>
      <c r="O29" s="421">
        <v>540981</v>
      </c>
      <c r="P29" s="421">
        <v>540981</v>
      </c>
      <c r="Q29" s="421">
        <v>676226</v>
      </c>
      <c r="R29" s="422" t="s">
        <v>507</v>
      </c>
      <c r="S29" s="47"/>
    </row>
    <row r="30" spans="1:27" s="346" customFormat="1" ht="26.25" customHeight="1">
      <c r="A30" s="26">
        <v>12</v>
      </c>
      <c r="B30" s="343" t="s">
        <v>468</v>
      </c>
      <c r="C30" s="344" t="s">
        <v>469</v>
      </c>
      <c r="D30" s="340" t="s">
        <v>36</v>
      </c>
      <c r="E30" s="20">
        <f t="shared" si="2"/>
        <v>8522185</v>
      </c>
      <c r="F30" s="444">
        <v>0</v>
      </c>
      <c r="G30" s="345">
        <v>686630</v>
      </c>
      <c r="H30" s="345">
        <v>915506</v>
      </c>
      <c r="I30" s="49">
        <v>686630</v>
      </c>
      <c r="J30" s="49">
        <v>686630</v>
      </c>
      <c r="K30" s="50">
        <v>686630</v>
      </c>
      <c r="L30" s="50">
        <v>915506</v>
      </c>
      <c r="M30" s="50">
        <v>686630</v>
      </c>
      <c r="N30" s="50">
        <v>686630</v>
      </c>
      <c r="O30" s="50">
        <v>915506</v>
      </c>
      <c r="P30" s="50">
        <v>915506</v>
      </c>
      <c r="Q30" s="212">
        <v>740381</v>
      </c>
      <c r="R30" s="49" t="s">
        <v>507</v>
      </c>
    </row>
    <row r="31" spans="1:27" s="347" customFormat="1" ht="26.25" customHeight="1">
      <c r="A31" s="26">
        <v>13</v>
      </c>
      <c r="B31" s="343" t="s">
        <v>470</v>
      </c>
      <c r="C31" s="344" t="s">
        <v>471</v>
      </c>
      <c r="D31" s="340" t="s">
        <v>36</v>
      </c>
      <c r="E31" s="20">
        <f t="shared" si="2"/>
        <v>7990450</v>
      </c>
      <c r="F31" s="345">
        <v>579127</v>
      </c>
      <c r="G31" s="345">
        <v>579127</v>
      </c>
      <c r="H31" s="345">
        <v>579127</v>
      </c>
      <c r="I31" s="49">
        <v>579127</v>
      </c>
      <c r="J31" s="49">
        <v>579127</v>
      </c>
      <c r="K31" s="50">
        <v>772169</v>
      </c>
      <c r="L31" s="50">
        <v>579127</v>
      </c>
      <c r="M31" s="50">
        <v>579127</v>
      </c>
      <c r="N31" s="50">
        <v>843838</v>
      </c>
      <c r="O31" s="50">
        <v>843838</v>
      </c>
      <c r="P31" s="50">
        <v>843838</v>
      </c>
      <c r="Q31" s="212">
        <v>632878</v>
      </c>
      <c r="R31" s="49"/>
    </row>
    <row r="32" spans="1:27" ht="21.75" customHeight="1">
      <c r="A32" s="26">
        <v>14</v>
      </c>
      <c r="B32" s="35" t="s">
        <v>142</v>
      </c>
      <c r="C32" s="251" t="s">
        <v>143</v>
      </c>
      <c r="D32" s="27" t="s">
        <v>36</v>
      </c>
      <c r="E32" s="20">
        <f t="shared" si="2"/>
        <v>7355261</v>
      </c>
      <c r="F32" s="206">
        <v>700501</v>
      </c>
      <c r="G32" s="207">
        <v>700501</v>
      </c>
      <c r="H32" s="207">
        <v>525376</v>
      </c>
      <c r="I32" s="49">
        <v>700501</v>
      </c>
      <c r="J32" s="49">
        <v>525376</v>
      </c>
      <c r="K32" s="50">
        <v>700501</v>
      </c>
      <c r="L32" s="50">
        <v>525376</v>
      </c>
      <c r="M32" s="50">
        <v>700501</v>
      </c>
      <c r="N32" s="50">
        <v>875626</v>
      </c>
      <c r="O32" s="50"/>
      <c r="P32" s="50">
        <v>875626</v>
      </c>
      <c r="Q32" s="212">
        <v>525376</v>
      </c>
      <c r="R32" s="49" t="s">
        <v>531</v>
      </c>
      <c r="S32" s="44"/>
    </row>
    <row r="33" spans="1:20" ht="32.25" customHeight="1">
      <c r="A33" s="26">
        <v>15</v>
      </c>
      <c r="B33" s="35" t="s">
        <v>136</v>
      </c>
      <c r="C33" s="251" t="s">
        <v>137</v>
      </c>
      <c r="D33" s="27" t="s">
        <v>36</v>
      </c>
      <c r="E33" s="20">
        <f t="shared" si="2"/>
        <v>8691667</v>
      </c>
      <c r="F33" s="37">
        <v>0</v>
      </c>
      <c r="G33" s="49">
        <v>739167</v>
      </c>
      <c r="H33" s="49">
        <v>739167</v>
      </c>
      <c r="I33" s="49">
        <v>746207</v>
      </c>
      <c r="J33" s="49">
        <v>746207</v>
      </c>
      <c r="K33" s="50">
        <v>746207</v>
      </c>
      <c r="L33" s="50">
        <v>746207</v>
      </c>
      <c r="M33" s="50">
        <v>746207</v>
      </c>
      <c r="N33" s="50">
        <v>994942</v>
      </c>
      <c r="O33" s="50">
        <v>746207</v>
      </c>
      <c r="P33" s="50">
        <v>994942</v>
      </c>
      <c r="Q33" s="212">
        <v>746207</v>
      </c>
      <c r="R33" s="49" t="s">
        <v>507</v>
      </c>
      <c r="S33" s="44"/>
    </row>
    <row r="34" spans="1:20" s="346" customFormat="1" ht="26.25" customHeight="1">
      <c r="A34" s="26">
        <v>16</v>
      </c>
      <c r="B34" s="348" t="s">
        <v>472</v>
      </c>
      <c r="C34" s="344" t="s">
        <v>473</v>
      </c>
      <c r="D34" s="340" t="s">
        <v>36</v>
      </c>
      <c r="E34" s="20">
        <f t="shared" si="2"/>
        <v>6981893</v>
      </c>
      <c r="F34" s="345">
        <v>495899</v>
      </c>
      <c r="G34" s="345">
        <v>826499</v>
      </c>
      <c r="H34" s="345">
        <v>707437</v>
      </c>
      <c r="I34" s="207">
        <v>707437</v>
      </c>
      <c r="J34" s="207"/>
      <c r="K34" s="212">
        <v>707437</v>
      </c>
      <c r="L34" s="212">
        <v>530577</v>
      </c>
      <c r="M34" s="212">
        <v>884296</v>
      </c>
      <c r="N34" s="212">
        <v>707437</v>
      </c>
      <c r="O34" s="212">
        <v>707437</v>
      </c>
      <c r="P34" s="212">
        <v>707437</v>
      </c>
      <c r="Q34" s="212"/>
      <c r="R34" s="207" t="s">
        <v>564</v>
      </c>
    </row>
    <row r="35" spans="1:20" s="435" customFormat="1" ht="24.75" customHeight="1">
      <c r="A35" s="26">
        <v>17</v>
      </c>
      <c r="B35" s="35" t="s">
        <v>138</v>
      </c>
      <c r="C35" s="251" t="s">
        <v>139</v>
      </c>
      <c r="D35" s="27" t="s">
        <v>36</v>
      </c>
      <c r="E35" s="20">
        <f t="shared" si="2"/>
        <v>11214942</v>
      </c>
      <c r="F35" s="37">
        <v>1144383</v>
      </c>
      <c r="G35" s="49">
        <v>915506</v>
      </c>
      <c r="H35" s="49">
        <v>915504</v>
      </c>
      <c r="I35" s="49">
        <v>915506</v>
      </c>
      <c r="J35" s="49">
        <v>686630</v>
      </c>
      <c r="K35" s="49">
        <v>1144383</v>
      </c>
      <c r="L35" s="50">
        <v>686630</v>
      </c>
      <c r="M35" s="50">
        <v>915503</v>
      </c>
      <c r="N35" s="50">
        <v>915506</v>
      </c>
      <c r="O35" s="50">
        <v>1144383</v>
      </c>
      <c r="P35" s="50">
        <v>915503</v>
      </c>
      <c r="Q35" s="212">
        <v>915505</v>
      </c>
      <c r="R35" s="84"/>
      <c r="S35" s="44"/>
    </row>
    <row r="36" spans="1:20" ht="24.75" customHeight="1">
      <c r="A36" s="26">
        <v>17</v>
      </c>
      <c r="B36" s="35" t="s">
        <v>476</v>
      </c>
      <c r="C36" s="251" t="s">
        <v>477</v>
      </c>
      <c r="D36" s="27" t="s">
        <v>36</v>
      </c>
      <c r="E36" s="20">
        <f t="shared" si="2"/>
        <v>6356522</v>
      </c>
      <c r="F36" s="37">
        <v>540981</v>
      </c>
      <c r="G36" s="49"/>
      <c r="H36" s="49">
        <v>540981</v>
      </c>
      <c r="I36" s="49">
        <v>676226</v>
      </c>
      <c r="J36" s="49">
        <v>540981</v>
      </c>
      <c r="K36" s="49">
        <v>540981</v>
      </c>
      <c r="L36" s="50">
        <v>676226</v>
      </c>
      <c r="M36" s="50">
        <v>540981</v>
      </c>
      <c r="N36" s="50">
        <v>540980</v>
      </c>
      <c r="O36" s="50">
        <v>676223</v>
      </c>
      <c r="P36" s="50">
        <v>540981</v>
      </c>
      <c r="Q36" s="212">
        <v>540981</v>
      </c>
      <c r="R36" s="84" t="s">
        <v>509</v>
      </c>
      <c r="S36" s="44"/>
    </row>
    <row r="37" spans="1:20" ht="37.5" customHeight="1">
      <c r="A37" s="210" t="s">
        <v>32</v>
      </c>
      <c r="B37" s="541" t="s">
        <v>93</v>
      </c>
      <c r="C37" s="541"/>
      <c r="D37" s="541"/>
      <c r="E37" s="211">
        <v>0</v>
      </c>
      <c r="F37" s="211">
        <v>0</v>
      </c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5"/>
      <c r="S37" s="216" t="e">
        <f>E19-#REF!</f>
        <v>#REF!</v>
      </c>
    </row>
    <row r="38" spans="1:20" s="2" customFormat="1">
      <c r="A38" s="542" t="s">
        <v>148</v>
      </c>
      <c r="B38" s="542"/>
      <c r="C38" s="542"/>
      <c r="D38" s="542"/>
      <c r="E38" s="542"/>
      <c r="F38" s="542"/>
      <c r="G38" s="542"/>
      <c r="H38" s="542"/>
      <c r="I38" s="542"/>
      <c r="J38" s="542"/>
      <c r="K38" s="542"/>
      <c r="L38" s="542"/>
      <c r="M38" s="542"/>
      <c r="N38" s="542"/>
      <c r="O38" s="542"/>
      <c r="P38" s="542"/>
      <c r="Q38" s="542"/>
      <c r="R38" s="542"/>
      <c r="S38" s="175"/>
    </row>
    <row r="39" spans="1:20" s="2" customFormat="1" ht="23.25" customHeight="1">
      <c r="A39" s="543" t="s">
        <v>149</v>
      </c>
      <c r="B39" s="543"/>
      <c r="C39" s="543"/>
      <c r="D39" s="543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122"/>
    </row>
    <row r="40" spans="1:20" s="2" customFormat="1" ht="15.4" hidden="1" customHeight="1">
      <c r="A40" s="545" t="s">
        <v>15</v>
      </c>
      <c r="B40" s="552" t="s">
        <v>56</v>
      </c>
      <c r="C40" s="552"/>
      <c r="D40" s="545" t="s">
        <v>57</v>
      </c>
      <c r="E40" s="545"/>
      <c r="F40" s="545"/>
      <c r="G40" s="545"/>
      <c r="H40" s="545"/>
      <c r="I40" s="545"/>
      <c r="J40" s="545"/>
      <c r="K40" s="545"/>
      <c r="L40" s="545"/>
      <c r="M40" s="545"/>
      <c r="N40" s="135"/>
      <c r="O40" s="135"/>
      <c r="P40" s="545" t="s">
        <v>58</v>
      </c>
      <c r="Q40" s="551" t="s">
        <v>59</v>
      </c>
      <c r="R40" s="545" t="s">
        <v>20</v>
      </c>
      <c r="S40" s="122"/>
    </row>
    <row r="41" spans="1:20" s="2" customFormat="1" ht="53.25" hidden="1" customHeight="1">
      <c r="A41" s="545"/>
      <c r="B41" s="552"/>
      <c r="C41" s="552"/>
      <c r="D41" s="136" t="s">
        <v>60</v>
      </c>
      <c r="E41" s="137" t="s">
        <v>61</v>
      </c>
      <c r="F41" s="137" t="s">
        <v>62</v>
      </c>
      <c r="G41" s="137" t="s">
        <v>63</v>
      </c>
      <c r="H41" s="137" t="s">
        <v>64</v>
      </c>
      <c r="I41" s="137" t="s">
        <v>65</v>
      </c>
      <c r="J41" s="137"/>
      <c r="K41" s="137"/>
      <c r="L41" s="137"/>
      <c r="M41" s="137" t="s">
        <v>66</v>
      </c>
      <c r="N41" s="137"/>
      <c r="O41" s="137"/>
      <c r="P41" s="545"/>
      <c r="Q41" s="551"/>
      <c r="R41" s="545"/>
      <c r="S41" s="122"/>
    </row>
    <row r="42" spans="1:20" s="203" customFormat="1" hidden="1">
      <c r="A42" s="138" t="s">
        <v>67</v>
      </c>
      <c r="B42" s="546" t="s">
        <v>68</v>
      </c>
      <c r="C42" s="546"/>
      <c r="D42" s="139">
        <f t="shared" ref="D42:I42" si="3">SUM(D43:D48)</f>
        <v>0</v>
      </c>
      <c r="E42" s="139">
        <f t="shared" si="3"/>
        <v>0</v>
      </c>
      <c r="F42" s="139">
        <f t="shared" si="3"/>
        <v>-0.3</v>
      </c>
      <c r="G42" s="140">
        <f t="shared" si="3"/>
        <v>-1.2</v>
      </c>
      <c r="H42" s="158">
        <f t="shared" si="3"/>
        <v>0</v>
      </c>
      <c r="I42" s="139">
        <f t="shared" si="3"/>
        <v>0</v>
      </c>
      <c r="J42" s="139"/>
      <c r="K42" s="139"/>
      <c r="L42" s="139"/>
      <c r="M42" s="160">
        <f>SUM(M43:M48)</f>
        <v>-0.2</v>
      </c>
      <c r="N42" s="160"/>
      <c r="O42" s="160"/>
      <c r="P42" s="161">
        <f>SUM(P43:P48)</f>
        <v>0</v>
      </c>
      <c r="Q42" s="179">
        <f>SUM(Q43:Q48)</f>
        <v>-2533000</v>
      </c>
      <c r="R42" s="180"/>
      <c r="S42" s="217"/>
      <c r="T42" s="218"/>
    </row>
    <row r="43" spans="1:20" s="2" customFormat="1" hidden="1">
      <c r="A43" s="141"/>
      <c r="B43" s="547"/>
      <c r="C43" s="547"/>
      <c r="D43" s="142"/>
      <c r="E43" s="142"/>
      <c r="F43" s="142"/>
      <c r="G43" s="143"/>
      <c r="H43" s="162"/>
      <c r="I43" s="166"/>
      <c r="J43" s="166"/>
      <c r="K43" s="166"/>
      <c r="L43" s="166"/>
      <c r="M43" s="164"/>
      <c r="N43" s="164"/>
      <c r="O43" s="164"/>
      <c r="P43" s="161"/>
      <c r="Q43" s="179"/>
      <c r="R43" s="181"/>
      <c r="S43" s="122"/>
    </row>
    <row r="44" spans="1:20" s="2" customFormat="1" hidden="1">
      <c r="A44" s="141"/>
      <c r="B44" s="547"/>
      <c r="C44" s="547"/>
      <c r="D44" s="142"/>
      <c r="E44" s="142"/>
      <c r="F44" s="142"/>
      <c r="G44" s="143"/>
      <c r="H44" s="162"/>
      <c r="I44" s="213"/>
      <c r="J44" s="213"/>
      <c r="K44" s="213"/>
      <c r="L44" s="213"/>
      <c r="M44" s="164"/>
      <c r="N44" s="164"/>
      <c r="O44" s="164"/>
      <c r="P44" s="161"/>
      <c r="Q44" s="179"/>
      <c r="R44" s="181"/>
      <c r="S44" s="122"/>
    </row>
    <row r="45" spans="1:20" s="2" customFormat="1" hidden="1">
      <c r="A45" s="141"/>
      <c r="B45" s="547"/>
      <c r="C45" s="547"/>
      <c r="D45" s="142"/>
      <c r="E45" s="142"/>
      <c r="F45" s="142"/>
      <c r="G45" s="143"/>
      <c r="H45" s="166"/>
      <c r="I45" s="213"/>
      <c r="J45" s="213"/>
      <c r="K45" s="213"/>
      <c r="L45" s="213"/>
      <c r="M45" s="164"/>
      <c r="N45" s="164"/>
      <c r="O45" s="164"/>
      <c r="P45" s="161"/>
      <c r="Q45" s="179"/>
      <c r="R45" s="181"/>
      <c r="S45" s="122"/>
    </row>
    <row r="46" spans="1:20" s="2" customFormat="1" ht="15" hidden="1" customHeight="1">
      <c r="A46" s="141"/>
      <c r="B46" s="547"/>
      <c r="C46" s="547"/>
      <c r="D46" s="142"/>
      <c r="E46" s="142"/>
      <c r="F46" s="142"/>
      <c r="G46" s="143"/>
      <c r="H46" s="162"/>
      <c r="I46" s="213"/>
      <c r="J46" s="213"/>
      <c r="K46" s="213"/>
      <c r="L46" s="213"/>
      <c r="M46" s="164"/>
      <c r="N46" s="164"/>
      <c r="O46" s="164"/>
      <c r="P46" s="161"/>
      <c r="Q46" s="179"/>
      <c r="R46" s="181"/>
      <c r="S46" s="122"/>
    </row>
    <row r="47" spans="1:20" s="2" customFormat="1" hidden="1">
      <c r="A47" s="141">
        <v>1</v>
      </c>
      <c r="B47" s="548"/>
      <c r="C47" s="548"/>
      <c r="D47" s="142"/>
      <c r="E47" s="142"/>
      <c r="F47" s="142"/>
      <c r="G47" s="143"/>
      <c r="H47" s="162"/>
      <c r="I47" s="213"/>
      <c r="J47" s="213"/>
      <c r="K47" s="213"/>
      <c r="L47" s="213"/>
      <c r="M47" s="164"/>
      <c r="N47" s="164"/>
      <c r="O47" s="164"/>
      <c r="P47" s="161"/>
      <c r="Q47" s="179">
        <f>SUM(D47:P47)*1490000</f>
        <v>0</v>
      </c>
      <c r="R47" s="181"/>
      <c r="S47" s="122"/>
    </row>
    <row r="48" spans="1:20" s="2" customFormat="1" hidden="1">
      <c r="A48" s="141">
        <v>1</v>
      </c>
      <c r="B48" s="548" t="s">
        <v>150</v>
      </c>
      <c r="C48" s="548"/>
      <c r="D48" s="142"/>
      <c r="E48" s="142"/>
      <c r="F48" s="142">
        <v>-0.3</v>
      </c>
      <c r="G48" s="143">
        <v>-1.2</v>
      </c>
      <c r="H48" s="162"/>
      <c r="I48" s="213"/>
      <c r="J48" s="213"/>
      <c r="K48" s="213"/>
      <c r="L48" s="213"/>
      <c r="M48" s="167">
        <v>-0.2</v>
      </c>
      <c r="N48" s="167"/>
      <c r="O48" s="167"/>
      <c r="P48" s="161"/>
      <c r="Q48" s="179">
        <f>SUM(D48:P48)*1490000</f>
        <v>-2533000</v>
      </c>
      <c r="R48" s="181" t="s">
        <v>151</v>
      </c>
      <c r="S48" s="122"/>
    </row>
    <row r="49" spans="1:19" s="2" customFormat="1">
      <c r="A49" s="144"/>
      <c r="B49" s="144"/>
      <c r="C49" s="144"/>
      <c r="D49" s="144"/>
      <c r="E49" s="144"/>
      <c r="F49" s="144"/>
      <c r="G49" s="144"/>
      <c r="H49" s="553" t="s">
        <v>500</v>
      </c>
      <c r="I49" s="553"/>
      <c r="J49" s="553"/>
      <c r="K49" s="553"/>
      <c r="L49" s="553"/>
      <c r="M49" s="553"/>
      <c r="N49" s="553"/>
      <c r="O49" s="553"/>
      <c r="P49" s="553"/>
      <c r="Q49" s="553"/>
      <c r="R49" s="553"/>
      <c r="S49" s="122"/>
    </row>
    <row r="50" spans="1:19" s="2" customFormat="1" ht="15.4" customHeight="1">
      <c r="A50" s="549" t="s">
        <v>70</v>
      </c>
      <c r="B50" s="549"/>
      <c r="C50" s="549"/>
      <c r="E50" s="549" t="s">
        <v>71</v>
      </c>
      <c r="F50" s="549"/>
      <c r="G50" s="145"/>
      <c r="H50" s="549" t="s">
        <v>72</v>
      </c>
      <c r="I50" s="549"/>
      <c r="J50" s="549"/>
      <c r="K50" s="549"/>
      <c r="L50" s="549"/>
      <c r="M50" s="549"/>
      <c r="N50" s="549"/>
      <c r="O50" s="549"/>
      <c r="P50" s="549"/>
      <c r="Q50" s="549"/>
      <c r="R50" s="549"/>
      <c r="S50" s="122"/>
    </row>
    <row r="51" spans="1:19" s="2" customFormat="1" ht="15.4" customHeight="1">
      <c r="A51" s="144"/>
      <c r="B51" s="146"/>
      <c r="C51" s="147"/>
      <c r="E51" s="146"/>
      <c r="F51" s="146"/>
      <c r="G51" s="146"/>
      <c r="I51" s="146"/>
      <c r="J51" s="146"/>
      <c r="K51" s="146"/>
      <c r="L51" s="146"/>
      <c r="M51" s="144"/>
      <c r="N51" s="144"/>
      <c r="O51" s="144"/>
      <c r="P51" s="146"/>
      <c r="Q51" s="146"/>
      <c r="R51" s="146"/>
      <c r="S51" s="122"/>
    </row>
    <row r="52" spans="1:19" s="2" customFormat="1" ht="40.5" customHeight="1">
      <c r="A52" s="144"/>
      <c r="B52" s="144"/>
      <c r="C52" s="148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22"/>
    </row>
    <row r="53" spans="1:19" s="2" customFormat="1" ht="33.75" customHeight="1">
      <c r="A53" s="550" t="s">
        <v>122</v>
      </c>
      <c r="B53" s="550"/>
      <c r="C53" s="550"/>
      <c r="E53" s="550" t="s">
        <v>74</v>
      </c>
      <c r="F53" s="550"/>
      <c r="G53" s="149"/>
      <c r="H53" s="550" t="s">
        <v>75</v>
      </c>
      <c r="I53" s="550"/>
      <c r="J53" s="550"/>
      <c r="K53" s="550"/>
      <c r="L53" s="550"/>
      <c r="M53" s="550"/>
      <c r="N53" s="550"/>
      <c r="O53" s="550"/>
      <c r="P53" s="550"/>
      <c r="Q53" s="550"/>
      <c r="R53" s="550"/>
      <c r="S53" s="122"/>
    </row>
    <row r="54" spans="1:19" s="2" customFormat="1" ht="6.75" customHeight="1">
      <c r="A54" s="150"/>
      <c r="B54" s="150"/>
      <c r="C54" s="150"/>
      <c r="D54" s="151"/>
      <c r="E54" s="150"/>
      <c r="F54" s="150"/>
      <c r="G54" s="150"/>
      <c r="I54" s="152"/>
      <c r="J54" s="152"/>
      <c r="K54" s="152"/>
      <c r="L54" s="152"/>
      <c r="M54" s="150"/>
      <c r="N54" s="150"/>
      <c r="O54" s="150"/>
      <c r="P54" s="150"/>
      <c r="Q54" s="150"/>
      <c r="R54" s="152"/>
      <c r="S54" s="121"/>
    </row>
    <row r="55" spans="1:19" ht="26.25" customHeight="1">
      <c r="A55" s="528" t="s">
        <v>76</v>
      </c>
      <c r="B55" s="528"/>
      <c r="C55" s="528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8"/>
      <c r="Q55" s="528"/>
      <c r="R55" s="528"/>
      <c r="S55" s="39"/>
    </row>
    <row r="56" spans="1:19" ht="15.4" customHeight="1">
      <c r="A56" s="69"/>
      <c r="B56" s="69"/>
      <c r="C56" s="69"/>
      <c r="D56" s="69"/>
      <c r="E56" s="69"/>
      <c r="F56" s="69"/>
      <c r="G56" s="529" t="s">
        <v>77</v>
      </c>
      <c r="H56" s="529"/>
      <c r="I56" s="529"/>
      <c r="J56" s="529"/>
      <c r="K56" s="529"/>
      <c r="L56" s="529"/>
      <c r="M56" s="529"/>
      <c r="N56" s="529"/>
      <c r="O56" s="529"/>
      <c r="P56" s="529"/>
      <c r="Q56" s="529"/>
      <c r="R56" s="529"/>
      <c r="S56" s="39"/>
    </row>
    <row r="57" spans="1:19" ht="15.75" customHeight="1">
      <c r="A57" s="8"/>
      <c r="B57" s="502" t="s">
        <v>78</v>
      </c>
      <c r="C57" s="502"/>
      <c r="D57" s="502"/>
      <c r="E57" s="8"/>
      <c r="F57" s="8"/>
      <c r="G57" s="502" t="s">
        <v>79</v>
      </c>
      <c r="H57" s="502"/>
      <c r="I57" s="502"/>
      <c r="J57" s="502"/>
      <c r="K57" s="502"/>
      <c r="L57" s="502"/>
      <c r="M57" s="502"/>
      <c r="N57" s="502"/>
      <c r="O57" s="502"/>
      <c r="P57" s="502"/>
      <c r="Q57" s="502"/>
      <c r="R57" s="502"/>
      <c r="S57" s="39"/>
    </row>
    <row r="58" spans="1:19" ht="18.75" customHeight="1">
      <c r="A58" s="11"/>
      <c r="B58" s="502"/>
      <c r="C58" s="502"/>
      <c r="D58" s="502"/>
      <c r="E58" s="8"/>
      <c r="F58" s="8"/>
      <c r="G58" s="502"/>
      <c r="H58" s="502"/>
      <c r="I58" s="502"/>
      <c r="J58" s="502"/>
      <c r="K58" s="502"/>
      <c r="L58" s="502"/>
      <c r="M58" s="502"/>
      <c r="N58" s="502"/>
      <c r="O58" s="502"/>
      <c r="P58" s="502"/>
      <c r="Q58" s="502"/>
      <c r="R58" s="502"/>
      <c r="S58" s="39"/>
    </row>
    <row r="59" spans="1:19" ht="12.75" customHeight="1">
      <c r="A59" s="8"/>
      <c r="B59" s="8"/>
      <c r="C59" s="8"/>
      <c r="D59" s="8"/>
      <c r="E59" s="8"/>
      <c r="F59" s="8"/>
      <c r="G59" s="502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39"/>
    </row>
    <row r="60" spans="1:19" ht="15.4" customHeight="1">
      <c r="A60" s="499"/>
      <c r="B60" s="499"/>
      <c r="C60" s="499"/>
      <c r="D60" s="499"/>
      <c r="E60" s="499"/>
      <c r="F60" s="499"/>
      <c r="G60" s="499"/>
      <c r="H60" s="499"/>
      <c r="I60" s="530"/>
      <c r="J60" s="530"/>
      <c r="K60" s="530"/>
      <c r="L60" s="530"/>
      <c r="M60" s="530"/>
      <c r="N60" s="530"/>
      <c r="O60" s="530"/>
      <c r="P60" s="530"/>
      <c r="Q60" s="530"/>
      <c r="R60" s="530"/>
      <c r="S60" s="39"/>
    </row>
  </sheetData>
  <mergeCells count="55">
    <mergeCell ref="A55:R55"/>
    <mergeCell ref="G56:R56"/>
    <mergeCell ref="A60:H60"/>
    <mergeCell ref="I60:R60"/>
    <mergeCell ref="A15:A16"/>
    <mergeCell ref="A40:A41"/>
    <mergeCell ref="B15:B16"/>
    <mergeCell ref="E15:E16"/>
    <mergeCell ref="P40:P41"/>
    <mergeCell ref="Q40:Q41"/>
    <mergeCell ref="R15:R16"/>
    <mergeCell ref="R40:R41"/>
    <mergeCell ref="B40:C41"/>
    <mergeCell ref="B57:D58"/>
    <mergeCell ref="G57:R59"/>
    <mergeCell ref="H49:R49"/>
    <mergeCell ref="A50:C50"/>
    <mergeCell ref="E50:F50"/>
    <mergeCell ref="H50:R50"/>
    <mergeCell ref="A53:C53"/>
    <mergeCell ref="E53:F53"/>
    <mergeCell ref="H53:R53"/>
    <mergeCell ref="B44:C44"/>
    <mergeCell ref="B45:C45"/>
    <mergeCell ref="B46:C46"/>
    <mergeCell ref="B47:C47"/>
    <mergeCell ref="B48:C48"/>
    <mergeCell ref="A39:D39"/>
    <mergeCell ref="E39:R39"/>
    <mergeCell ref="D40:M40"/>
    <mergeCell ref="B42:C42"/>
    <mergeCell ref="B43:C43"/>
    <mergeCell ref="C17:D17"/>
    <mergeCell ref="B18:D18"/>
    <mergeCell ref="B19:D19"/>
    <mergeCell ref="B37:D37"/>
    <mergeCell ref="A38:R38"/>
    <mergeCell ref="A13:R13"/>
    <mergeCell ref="A14:P14"/>
    <mergeCell ref="Q14:R14"/>
    <mergeCell ref="C15:D15"/>
    <mergeCell ref="F15:Q15"/>
    <mergeCell ref="A8:B8"/>
    <mergeCell ref="C8:R8"/>
    <mergeCell ref="A9:B9"/>
    <mergeCell ref="A10:B10"/>
    <mergeCell ref="A11:D11"/>
    <mergeCell ref="E11:R11"/>
    <mergeCell ref="C9:R10"/>
    <mergeCell ref="A1:H1"/>
    <mergeCell ref="A2:Q2"/>
    <mergeCell ref="A3:Q3"/>
    <mergeCell ref="A4:R4"/>
    <mergeCell ref="C6:D6"/>
    <mergeCell ref="E6:G6"/>
  </mergeCells>
  <printOptions horizontalCentered="1"/>
  <pageMargins left="0" right="0" top="0.196850393700787" bottom="0" header="0.23622047244094499" footer="0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U60"/>
  <sheetViews>
    <sheetView showGridLines="0" topLeftCell="A6" workbookViewId="0">
      <selection activeCell="E20" sqref="E20:E36"/>
    </sheetView>
  </sheetViews>
  <sheetFormatPr defaultColWidth="9.33203125" defaultRowHeight="15.75"/>
  <cols>
    <col min="1" max="1" width="6.6640625" style="5" customWidth="1"/>
    <col min="2" max="2" width="32.5" style="5" customWidth="1"/>
    <col min="3" max="3" width="19.1640625" style="6" customWidth="1"/>
    <col min="4" max="4" width="36" style="5" customWidth="1"/>
    <col min="5" max="5" width="14.5" style="5" customWidth="1"/>
    <col min="6" max="17" width="11.6640625" style="5" customWidth="1"/>
    <col min="18" max="18" width="15.33203125" style="5" customWidth="1"/>
    <col min="19" max="19" width="12.1640625" style="5" customWidth="1"/>
    <col min="20" max="16384" width="9.33203125" style="5"/>
  </cols>
  <sheetData>
    <row r="1" spans="1:21" ht="15.4" customHeight="1">
      <c r="A1" s="499"/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11"/>
      <c r="O1" s="11"/>
      <c r="P1" s="11"/>
      <c r="Q1" s="11"/>
      <c r="R1" s="97" t="s">
        <v>0</v>
      </c>
      <c r="S1" s="39"/>
      <c r="U1" s="40"/>
    </row>
    <row r="2" spans="1:21" ht="18.75">
      <c r="A2" s="500" t="s">
        <v>1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98" t="s">
        <v>2</v>
      </c>
    </row>
    <row r="3" spans="1:21" ht="15.4" customHeight="1">
      <c r="A3" s="501" t="s">
        <v>499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98" t="s">
        <v>152</v>
      </c>
    </row>
    <row r="4" spans="1:21" ht="6" customHeight="1">
      <c r="A4" s="499"/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39"/>
    </row>
    <row r="5" spans="1:21" ht="2.65" customHeight="1">
      <c r="E5" s="7"/>
      <c r="F5" s="7"/>
      <c r="G5" s="7"/>
      <c r="H5" s="7"/>
      <c r="I5" s="7"/>
      <c r="J5" s="7"/>
      <c r="K5" s="7"/>
      <c r="L5" s="7"/>
      <c r="S5" s="39"/>
    </row>
    <row r="6" spans="1:21" ht="18.75" customHeight="1">
      <c r="A6" s="8"/>
      <c r="B6" s="8"/>
      <c r="C6" s="502" t="s">
        <v>5</v>
      </c>
      <c r="D6" s="502"/>
      <c r="E6" s="502" t="s">
        <v>6</v>
      </c>
      <c r="F6" s="502"/>
      <c r="G6" s="502"/>
      <c r="H6" s="9"/>
      <c r="I6" s="9"/>
      <c r="J6" s="9"/>
      <c r="K6" s="9"/>
      <c r="L6" s="9"/>
      <c r="M6" s="11"/>
      <c r="N6" s="11"/>
      <c r="O6" s="38"/>
      <c r="P6" s="8"/>
      <c r="Q6" s="8"/>
      <c r="R6" s="8"/>
    </row>
    <row r="7" spans="1:21">
      <c r="E7" s="7"/>
      <c r="F7" s="7"/>
      <c r="G7" s="7"/>
      <c r="H7" s="7"/>
      <c r="I7" s="7"/>
      <c r="J7" s="7"/>
      <c r="K7" s="7"/>
      <c r="L7" s="7"/>
    </row>
    <row r="8" spans="1:21" ht="15.4" customHeight="1">
      <c r="A8" s="503" t="s">
        <v>7</v>
      </c>
      <c r="B8" s="503"/>
      <c r="C8" s="504" t="s">
        <v>8</v>
      </c>
      <c r="D8" s="504"/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4"/>
      <c r="R8" s="504"/>
      <c r="S8" s="39"/>
    </row>
    <row r="9" spans="1:21">
      <c r="A9" s="503" t="s">
        <v>9</v>
      </c>
      <c r="B9" s="503"/>
      <c r="C9" s="504">
        <v>1077976</v>
      </c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39"/>
    </row>
    <row r="10" spans="1:21" hidden="1">
      <c r="A10" s="499"/>
      <c r="B10" s="499"/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39"/>
    </row>
    <row r="11" spans="1:21">
      <c r="A11" s="503" t="s">
        <v>10</v>
      </c>
      <c r="B11" s="503"/>
      <c r="C11" s="503"/>
      <c r="D11" s="503"/>
      <c r="E11" s="505" t="s">
        <v>11</v>
      </c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39"/>
    </row>
    <row r="12" spans="1:21" ht="16.149999999999999" customHeight="1">
      <c r="A12" s="10" t="s">
        <v>12</v>
      </c>
      <c r="B12" s="11"/>
      <c r="C12" s="12" t="s">
        <v>501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39"/>
    </row>
    <row r="13" spans="1:21" ht="1.7" customHeight="1">
      <c r="A13" s="499"/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39"/>
    </row>
    <row r="14" spans="1:21" ht="16.149999999999999" customHeight="1">
      <c r="A14" s="499"/>
      <c r="B14" s="499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507" t="s">
        <v>14</v>
      </c>
      <c r="R14" s="507"/>
      <c r="S14" s="39"/>
    </row>
    <row r="15" spans="1:21" ht="18.75" customHeight="1">
      <c r="A15" s="508" t="s">
        <v>15</v>
      </c>
      <c r="B15" s="508" t="s">
        <v>16</v>
      </c>
      <c r="C15" s="508" t="s">
        <v>17</v>
      </c>
      <c r="D15" s="508"/>
      <c r="E15" s="508" t="s">
        <v>18</v>
      </c>
      <c r="F15" s="508" t="s">
        <v>25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 t="s">
        <v>20</v>
      </c>
      <c r="S15" s="39"/>
    </row>
    <row r="16" spans="1:21" ht="72" customHeight="1">
      <c r="A16" s="508"/>
      <c r="B16" s="508"/>
      <c r="C16" s="13" t="s">
        <v>21</v>
      </c>
      <c r="D16" s="13" t="s">
        <v>22</v>
      </c>
      <c r="E16" s="508"/>
      <c r="F16" s="14" t="s">
        <v>81</v>
      </c>
      <c r="G16" s="14" t="s">
        <v>82</v>
      </c>
      <c r="H16" s="14" t="s">
        <v>83</v>
      </c>
      <c r="I16" s="14" t="s">
        <v>84</v>
      </c>
      <c r="J16" s="14" t="s">
        <v>85</v>
      </c>
      <c r="K16" s="14" t="s">
        <v>86</v>
      </c>
      <c r="L16" s="14" t="s">
        <v>87</v>
      </c>
      <c r="M16" s="14" t="s">
        <v>88</v>
      </c>
      <c r="N16" s="14" t="s">
        <v>89</v>
      </c>
      <c r="O16" s="14" t="s">
        <v>90</v>
      </c>
      <c r="P16" s="14" t="s">
        <v>91</v>
      </c>
      <c r="Q16" s="14" t="s">
        <v>92</v>
      </c>
      <c r="R16" s="508"/>
      <c r="S16" s="39"/>
    </row>
    <row r="17" spans="1:19" s="1" customFormat="1" ht="11.25">
      <c r="A17" s="15">
        <v>1</v>
      </c>
      <c r="B17" s="15">
        <v>2</v>
      </c>
      <c r="C17" s="509">
        <v>3</v>
      </c>
      <c r="D17" s="510"/>
      <c r="E17" s="16">
        <v>4</v>
      </c>
      <c r="F17" s="16">
        <v>5</v>
      </c>
      <c r="G17" s="16">
        <v>6</v>
      </c>
      <c r="H17" s="16">
        <v>7</v>
      </c>
      <c r="I17" s="16">
        <v>8</v>
      </c>
      <c r="J17" s="16">
        <v>9</v>
      </c>
      <c r="K17" s="16">
        <v>10</v>
      </c>
      <c r="L17" s="16">
        <v>11</v>
      </c>
      <c r="M17" s="16">
        <v>12</v>
      </c>
      <c r="N17" s="16">
        <v>13</v>
      </c>
      <c r="O17" s="16">
        <v>14</v>
      </c>
      <c r="P17" s="16">
        <v>15</v>
      </c>
      <c r="Q17" s="16">
        <v>16</v>
      </c>
      <c r="R17" s="16">
        <v>17</v>
      </c>
      <c r="S17" s="41"/>
    </row>
    <row r="18" spans="1:19" ht="19.5" customHeight="1">
      <c r="A18" s="17"/>
      <c r="B18" s="511" t="s">
        <v>18</v>
      </c>
      <c r="C18" s="511"/>
      <c r="D18" s="511"/>
      <c r="E18" s="18">
        <f t="shared" ref="E18:O18" si="0">SUM(E20:E37)</f>
        <v>103599205</v>
      </c>
      <c r="F18" s="18">
        <f t="shared" si="0"/>
        <v>7209705</v>
      </c>
      <c r="G18" s="18">
        <f t="shared" si="0"/>
        <v>9063507</v>
      </c>
      <c r="H18" s="18">
        <f t="shared" si="0"/>
        <v>9252101</v>
      </c>
      <c r="I18" s="18">
        <f t="shared" si="0"/>
        <v>8710947</v>
      </c>
      <c r="J18" s="18">
        <f t="shared" si="0"/>
        <v>9750329</v>
      </c>
      <c r="K18" s="18">
        <f t="shared" si="0"/>
        <v>8324156</v>
      </c>
      <c r="L18" s="18">
        <f t="shared" si="0"/>
        <v>9252537</v>
      </c>
      <c r="M18" s="18">
        <f t="shared" si="0"/>
        <v>8725722</v>
      </c>
      <c r="N18" s="18">
        <f t="shared" si="0"/>
        <v>9032885</v>
      </c>
      <c r="O18" s="18">
        <f t="shared" si="0"/>
        <v>8681645</v>
      </c>
      <c r="P18" s="18"/>
      <c r="Q18" s="18">
        <f>SUM(Q20:Q37)</f>
        <v>7607160</v>
      </c>
      <c r="R18" s="99"/>
      <c r="S18" s="39"/>
    </row>
    <row r="19" spans="1:19">
      <c r="A19" s="19" t="s">
        <v>30</v>
      </c>
      <c r="B19" s="512" t="s">
        <v>31</v>
      </c>
      <c r="C19" s="513"/>
      <c r="D19" s="514"/>
      <c r="E19" s="20">
        <f t="shared" ref="E19:Q19" si="1">SUM(E20:E36)</f>
        <v>103599205</v>
      </c>
      <c r="F19" s="20">
        <f t="shared" si="1"/>
        <v>7209705</v>
      </c>
      <c r="G19" s="20">
        <f>SUM(G20:G36)</f>
        <v>9063507</v>
      </c>
      <c r="H19" s="20">
        <f t="shared" si="1"/>
        <v>9252101</v>
      </c>
      <c r="I19" s="20">
        <f t="shared" si="1"/>
        <v>8710947</v>
      </c>
      <c r="J19" s="20">
        <f t="shared" si="1"/>
        <v>9750329</v>
      </c>
      <c r="K19" s="20">
        <f t="shared" si="1"/>
        <v>8324156</v>
      </c>
      <c r="L19" s="20">
        <f t="shared" si="1"/>
        <v>9252537</v>
      </c>
      <c r="M19" s="20">
        <f t="shared" si="1"/>
        <v>8725722</v>
      </c>
      <c r="N19" s="20">
        <f t="shared" si="1"/>
        <v>9032885</v>
      </c>
      <c r="O19" s="20">
        <f t="shared" si="1"/>
        <v>8681645</v>
      </c>
      <c r="P19" s="20">
        <f t="shared" si="1"/>
        <v>7988511</v>
      </c>
      <c r="Q19" s="20">
        <f t="shared" si="1"/>
        <v>7607160</v>
      </c>
      <c r="R19" s="100"/>
      <c r="S19" s="44"/>
    </row>
    <row r="20" spans="1:19" ht="23.25" customHeight="1">
      <c r="A20" s="26">
        <v>1</v>
      </c>
      <c r="B20" s="182" t="s">
        <v>153</v>
      </c>
      <c r="C20" s="251" t="s">
        <v>154</v>
      </c>
      <c r="D20" s="27" t="s">
        <v>36</v>
      </c>
      <c r="E20" s="20">
        <f>SUM(F20:Q20)</f>
        <v>16991068</v>
      </c>
      <c r="F20" s="183">
        <v>1026102</v>
      </c>
      <c r="G20" s="49">
        <v>1368136</v>
      </c>
      <c r="H20" s="49">
        <v>1026102</v>
      </c>
      <c r="I20" s="49">
        <v>1710171</v>
      </c>
      <c r="J20" s="49">
        <v>1368136</v>
      </c>
      <c r="K20" s="49">
        <v>1368136</v>
      </c>
      <c r="L20" s="49">
        <v>1710171</v>
      </c>
      <c r="M20" s="49">
        <v>1368136</v>
      </c>
      <c r="N20" s="49">
        <v>1368136</v>
      </c>
      <c r="O20" s="49">
        <v>1368136</v>
      </c>
      <c r="P20" s="49">
        <v>1838726</v>
      </c>
      <c r="Q20" s="49">
        <v>1470980</v>
      </c>
      <c r="R20" s="43"/>
      <c r="S20" s="44"/>
    </row>
    <row r="21" spans="1:19" ht="23.25" customHeight="1">
      <c r="A21" s="26">
        <v>2</v>
      </c>
      <c r="B21" s="182" t="s">
        <v>155</v>
      </c>
      <c r="C21" s="251" t="s">
        <v>156</v>
      </c>
      <c r="D21" s="27" t="s">
        <v>36</v>
      </c>
      <c r="E21" s="20">
        <f t="shared" ref="E21:E36" si="2">SUM(F21:Q21)</f>
        <v>9234243</v>
      </c>
      <c r="F21" s="183">
        <v>772169</v>
      </c>
      <c r="G21" s="49">
        <v>772169</v>
      </c>
      <c r="H21" s="49">
        <v>965212</v>
      </c>
      <c r="I21" s="49"/>
      <c r="J21" s="49">
        <v>772169</v>
      </c>
      <c r="K21" s="49">
        <v>772169</v>
      </c>
      <c r="L21" s="49">
        <v>965212</v>
      </c>
      <c r="M21" s="49">
        <v>965212</v>
      </c>
      <c r="N21" s="49">
        <v>579127</v>
      </c>
      <c r="O21" s="49">
        <v>772169</v>
      </c>
      <c r="P21" s="49">
        <v>843838</v>
      </c>
      <c r="Q21" s="49">
        <v>1054797</v>
      </c>
      <c r="R21" s="442" t="s">
        <v>517</v>
      </c>
      <c r="S21" s="44"/>
    </row>
    <row r="22" spans="1:19" ht="23.25" customHeight="1">
      <c r="A22" s="26">
        <v>3</v>
      </c>
      <c r="B22" s="182" t="s">
        <v>157</v>
      </c>
      <c r="C22" s="251" t="s">
        <v>158</v>
      </c>
      <c r="D22" s="27" t="s">
        <v>36</v>
      </c>
      <c r="E22" s="20">
        <f t="shared" si="2"/>
        <v>8255159</v>
      </c>
      <c r="F22" s="183">
        <v>0</v>
      </c>
      <c r="G22" s="49">
        <v>962322</v>
      </c>
      <c r="H22" s="49">
        <v>769857</v>
      </c>
      <c r="I22" s="49">
        <v>769857</v>
      </c>
      <c r="J22" s="49">
        <v>962322</v>
      </c>
      <c r="K22" s="49"/>
      <c r="L22" s="49">
        <v>769857</v>
      </c>
      <c r="M22" s="49">
        <v>769857</v>
      </c>
      <c r="N22" s="49">
        <v>577393</v>
      </c>
      <c r="O22" s="49">
        <v>769857</v>
      </c>
      <c r="P22" s="49">
        <v>1057687</v>
      </c>
      <c r="Q22" s="49">
        <v>846150</v>
      </c>
      <c r="R22" s="442" t="s">
        <v>574</v>
      </c>
      <c r="S22" s="44"/>
    </row>
    <row r="23" spans="1:19" ht="23.25" customHeight="1">
      <c r="A23" s="26">
        <v>4</v>
      </c>
      <c r="B23" s="184" t="s">
        <v>159</v>
      </c>
      <c r="C23" s="251" t="s">
        <v>160</v>
      </c>
      <c r="D23" s="27" t="s">
        <v>36</v>
      </c>
      <c r="E23" s="20">
        <f t="shared" si="2"/>
        <v>7880636</v>
      </c>
      <c r="F23" s="183">
        <v>700501</v>
      </c>
      <c r="G23" s="49">
        <v>0</v>
      </c>
      <c r="H23" s="49">
        <v>875626</v>
      </c>
      <c r="I23" s="49">
        <v>700501</v>
      </c>
      <c r="J23" s="49">
        <v>700501</v>
      </c>
      <c r="K23" s="49">
        <v>700501</v>
      </c>
      <c r="L23" s="49">
        <v>700501</v>
      </c>
      <c r="M23" s="49">
        <v>525376</v>
      </c>
      <c r="N23" s="49">
        <v>875626</v>
      </c>
      <c r="O23" s="49">
        <v>700501</v>
      </c>
      <c r="P23" s="49">
        <v>525376</v>
      </c>
      <c r="Q23" s="49">
        <v>875626</v>
      </c>
      <c r="R23" s="100" t="s">
        <v>509</v>
      </c>
      <c r="S23" s="44"/>
    </row>
    <row r="24" spans="1:19" s="257" customFormat="1" ht="23.25" customHeight="1">
      <c r="A24" s="26">
        <v>5</v>
      </c>
      <c r="B24" s="184" t="s">
        <v>179</v>
      </c>
      <c r="C24" s="251" t="s">
        <v>180</v>
      </c>
      <c r="D24" s="27" t="s">
        <v>36</v>
      </c>
      <c r="E24" s="20">
        <f t="shared" si="2"/>
        <v>4079321</v>
      </c>
      <c r="F24" s="183">
        <v>322242</v>
      </c>
      <c r="G24" s="49">
        <v>537071</v>
      </c>
      <c r="H24" s="49">
        <v>429656</v>
      </c>
      <c r="I24" s="49">
        <v>429656</v>
      </c>
      <c r="J24" s="49">
        <v>429656</v>
      </c>
      <c r="K24" s="49">
        <v>362070</v>
      </c>
      <c r="L24" s="49">
        <v>603450</v>
      </c>
      <c r="M24" s="49">
        <v>482760</v>
      </c>
      <c r="N24" s="49">
        <v>482760</v>
      </c>
      <c r="O24" s="49"/>
      <c r="P24" s="49"/>
      <c r="Q24" s="49"/>
      <c r="R24" s="100" t="s">
        <v>531</v>
      </c>
      <c r="S24" s="44"/>
    </row>
    <row r="25" spans="1:19" ht="23.25" customHeight="1">
      <c r="A25" s="26">
        <v>6</v>
      </c>
      <c r="B25" s="187" t="s">
        <v>181</v>
      </c>
      <c r="C25" s="251" t="s">
        <v>182</v>
      </c>
      <c r="D25" s="27" t="s">
        <v>36</v>
      </c>
      <c r="E25" s="20">
        <f t="shared" si="2"/>
        <v>4948290</v>
      </c>
      <c r="F25" s="183">
        <v>482760</v>
      </c>
      <c r="G25" s="49">
        <v>603450</v>
      </c>
      <c r="H25" s="49">
        <v>362070</v>
      </c>
      <c r="I25" s="49">
        <v>482760</v>
      </c>
      <c r="J25" s="49">
        <v>482760</v>
      </c>
      <c r="K25" s="49">
        <v>482760</v>
      </c>
      <c r="L25" s="49">
        <v>482760</v>
      </c>
      <c r="M25" s="49">
        <v>482760</v>
      </c>
      <c r="N25" s="49">
        <v>482760</v>
      </c>
      <c r="O25" s="49">
        <v>603450</v>
      </c>
      <c r="P25" s="49"/>
      <c r="Q25" s="49"/>
      <c r="R25" s="100" t="s">
        <v>546</v>
      </c>
      <c r="S25" s="44"/>
    </row>
    <row r="26" spans="1:19" ht="23.25" customHeight="1">
      <c r="A26" s="26">
        <v>7</v>
      </c>
      <c r="B26" s="186" t="s">
        <v>177</v>
      </c>
      <c r="C26" s="251" t="s">
        <v>178</v>
      </c>
      <c r="D26" s="27" t="s">
        <v>36</v>
      </c>
      <c r="E26" s="20">
        <f t="shared" si="2"/>
        <v>4601505</v>
      </c>
      <c r="F26" s="183">
        <v>428047</v>
      </c>
      <c r="G26" s="49"/>
      <c r="H26" s="49">
        <v>321035</v>
      </c>
      <c r="I26" s="49">
        <v>428047</v>
      </c>
      <c r="J26" s="49">
        <v>428047</v>
      </c>
      <c r="K26" s="49">
        <v>428047</v>
      </c>
      <c r="L26" s="49">
        <v>428047</v>
      </c>
      <c r="M26" s="49">
        <v>321035</v>
      </c>
      <c r="N26" s="49">
        <v>535059</v>
      </c>
      <c r="O26" s="49">
        <v>428047</v>
      </c>
      <c r="P26" s="49">
        <v>428047</v>
      </c>
      <c r="Q26" s="49">
        <v>428047</v>
      </c>
      <c r="R26" s="84" t="s">
        <v>509</v>
      </c>
      <c r="S26" s="44"/>
    </row>
    <row r="27" spans="1:19" ht="23.25" customHeight="1">
      <c r="A27" s="26">
        <v>8</v>
      </c>
      <c r="B27" s="184" t="s">
        <v>175</v>
      </c>
      <c r="C27" s="251" t="s">
        <v>176</v>
      </c>
      <c r="D27" s="27" t="s">
        <v>36</v>
      </c>
      <c r="E27" s="20">
        <f t="shared" si="2"/>
        <v>5785876</v>
      </c>
      <c r="F27" s="183">
        <v>369311</v>
      </c>
      <c r="G27" s="49">
        <v>492415</v>
      </c>
      <c r="H27" s="49">
        <v>492415</v>
      </c>
      <c r="I27" s="49">
        <v>492415</v>
      </c>
      <c r="J27" s="49">
        <v>492415</v>
      </c>
      <c r="K27" s="49">
        <v>492415</v>
      </c>
      <c r="L27" s="49">
        <v>492415</v>
      </c>
      <c r="M27" s="49">
        <v>492415</v>
      </c>
      <c r="N27" s="49">
        <v>492415</v>
      </c>
      <c r="O27" s="49">
        <v>492415</v>
      </c>
      <c r="P27" s="49">
        <v>369311</v>
      </c>
      <c r="Q27" s="49">
        <v>615519</v>
      </c>
      <c r="R27" s="100"/>
      <c r="S27" s="44"/>
    </row>
    <row r="28" spans="1:19" ht="23.25" customHeight="1">
      <c r="A28" s="26">
        <v>9</v>
      </c>
      <c r="B28" s="184" t="s">
        <v>169</v>
      </c>
      <c r="C28" s="251" t="s">
        <v>170</v>
      </c>
      <c r="D28" s="27" t="s">
        <v>36</v>
      </c>
      <c r="E28" s="20">
        <f t="shared" si="2"/>
        <v>3483116</v>
      </c>
      <c r="F28" s="183">
        <v>0</v>
      </c>
      <c r="G28" s="49">
        <v>535864</v>
      </c>
      <c r="H28" s="49">
        <v>535864</v>
      </c>
      <c r="I28" s="49">
        <v>669830</v>
      </c>
      <c r="J28" s="49">
        <v>401898</v>
      </c>
      <c r="K28" s="49">
        <v>401898</v>
      </c>
      <c r="L28" s="49">
        <v>535864</v>
      </c>
      <c r="M28" s="49">
        <v>401898</v>
      </c>
      <c r="N28" s="49"/>
      <c r="O28" s="49"/>
      <c r="P28" s="49"/>
      <c r="Q28" s="49"/>
      <c r="R28" s="43"/>
      <c r="S28" s="44"/>
    </row>
    <row r="29" spans="1:19" ht="23.25" customHeight="1">
      <c r="A29" s="26">
        <v>10</v>
      </c>
      <c r="B29" s="184" t="s">
        <v>173</v>
      </c>
      <c r="C29" s="251" t="s">
        <v>174</v>
      </c>
      <c r="D29" s="27" t="s">
        <v>36</v>
      </c>
      <c r="E29" s="20">
        <f t="shared" si="2"/>
        <v>5912203</v>
      </c>
      <c r="F29" s="183">
        <v>537473</v>
      </c>
      <c r="G29" s="49">
        <v>537473</v>
      </c>
      <c r="H29" s="49">
        <v>671841</v>
      </c>
      <c r="I29" s="49">
        <v>537473</v>
      </c>
      <c r="J29" s="49">
        <v>537473</v>
      </c>
      <c r="K29" s="49">
        <v>403105</v>
      </c>
      <c r="L29" s="49">
        <v>537473</v>
      </c>
      <c r="M29" s="49"/>
      <c r="N29" s="49">
        <v>537473</v>
      </c>
      <c r="O29" s="49">
        <v>671841</v>
      </c>
      <c r="P29" s="49">
        <v>537473</v>
      </c>
      <c r="Q29" s="49">
        <v>403105</v>
      </c>
      <c r="R29" s="100" t="s">
        <v>579</v>
      </c>
      <c r="S29" s="44"/>
    </row>
    <row r="30" spans="1:19" ht="22.5" customHeight="1">
      <c r="A30" s="26">
        <v>11</v>
      </c>
      <c r="B30" s="184" t="s">
        <v>161</v>
      </c>
      <c r="C30" s="251" t="s">
        <v>162</v>
      </c>
      <c r="D30" s="27" t="s">
        <v>36</v>
      </c>
      <c r="E30" s="20">
        <f t="shared" si="2"/>
        <v>4572942</v>
      </c>
      <c r="F30" s="183">
        <v>345173</v>
      </c>
      <c r="G30" s="49">
        <v>460231</v>
      </c>
      <c r="H30" s="49">
        <v>345173</v>
      </c>
      <c r="I30" s="49">
        <v>460231</v>
      </c>
      <c r="J30" s="49">
        <v>460231</v>
      </c>
      <c r="K30" s="49">
        <v>345173</v>
      </c>
      <c r="L30" s="49">
        <v>345173</v>
      </c>
      <c r="M30" s="49">
        <v>345173</v>
      </c>
      <c r="N30" s="49">
        <v>369311</v>
      </c>
      <c r="O30" s="49">
        <v>365691</v>
      </c>
      <c r="P30" s="49">
        <v>365691</v>
      </c>
      <c r="Q30" s="49">
        <v>365691</v>
      </c>
      <c r="R30" s="100"/>
      <c r="S30" s="44"/>
    </row>
    <row r="31" spans="1:19" ht="23.25" customHeight="1">
      <c r="A31" s="26">
        <v>12</v>
      </c>
      <c r="B31" s="184" t="s">
        <v>165</v>
      </c>
      <c r="C31" s="251" t="s">
        <v>166</v>
      </c>
      <c r="D31" s="27" t="s">
        <v>36</v>
      </c>
      <c r="E31" s="20">
        <f t="shared" si="2"/>
        <v>5363468</v>
      </c>
      <c r="F31" s="183">
        <v>487588</v>
      </c>
      <c r="G31" s="49">
        <v>487588</v>
      </c>
      <c r="H31" s="49">
        <v>487588</v>
      </c>
      <c r="I31" s="49">
        <v>365691</v>
      </c>
      <c r="J31" s="49">
        <v>487588</v>
      </c>
      <c r="K31" s="49">
        <v>609485</v>
      </c>
      <c r="L31" s="49">
        <v>487588</v>
      </c>
      <c r="M31" s="49">
        <v>487588</v>
      </c>
      <c r="N31" s="49">
        <v>365691</v>
      </c>
      <c r="O31" s="49">
        <v>487588</v>
      </c>
      <c r="P31" s="49">
        <v>609485</v>
      </c>
      <c r="Q31" s="49"/>
      <c r="R31" s="100" t="s">
        <v>561</v>
      </c>
      <c r="S31" s="44"/>
    </row>
    <row r="32" spans="1:19" ht="23.25" customHeight="1">
      <c r="A32" s="26">
        <v>14</v>
      </c>
      <c r="B32" s="184" t="s">
        <v>171</v>
      </c>
      <c r="C32" s="251" t="s">
        <v>172</v>
      </c>
      <c r="D32" s="27" t="s">
        <v>36</v>
      </c>
      <c r="E32" s="20">
        <f t="shared" si="2"/>
        <v>4780127</v>
      </c>
      <c r="F32" s="183">
        <v>492415</v>
      </c>
      <c r="G32" s="49">
        <v>615519</v>
      </c>
      <c r="H32" s="49">
        <v>524599</v>
      </c>
      <c r="I32" s="49"/>
      <c r="J32" s="49">
        <v>524599</v>
      </c>
      <c r="K32" s="49">
        <v>524599</v>
      </c>
      <c r="L32" s="49">
        <v>655749</v>
      </c>
      <c r="M32" s="49">
        <v>393449</v>
      </c>
      <c r="N32" s="49">
        <v>524599</v>
      </c>
      <c r="O32" s="49">
        <v>524599</v>
      </c>
      <c r="P32" s="49"/>
      <c r="Q32" s="49"/>
      <c r="R32" s="100" t="s">
        <v>517</v>
      </c>
      <c r="S32" s="44"/>
    </row>
    <row r="33" spans="1:20" ht="23.25" customHeight="1">
      <c r="A33" s="26">
        <v>15</v>
      </c>
      <c r="B33" s="184" t="s">
        <v>167</v>
      </c>
      <c r="C33" s="251" t="s">
        <v>168</v>
      </c>
      <c r="D33" s="27" t="s">
        <v>36</v>
      </c>
      <c r="E33" s="20">
        <f t="shared" si="2"/>
        <v>5854269</v>
      </c>
      <c r="F33" s="183">
        <v>492415</v>
      </c>
      <c r="G33" s="49">
        <v>615519</v>
      </c>
      <c r="H33" s="49">
        <v>369311</v>
      </c>
      <c r="I33" s="49">
        <v>615519</v>
      </c>
      <c r="J33" s="49">
        <v>492415</v>
      </c>
      <c r="K33" s="49">
        <v>492415</v>
      </c>
      <c r="L33" s="49"/>
      <c r="M33" s="49">
        <v>492415</v>
      </c>
      <c r="N33" s="49">
        <v>537473</v>
      </c>
      <c r="O33" s="49">
        <v>537473</v>
      </c>
      <c r="P33" s="49">
        <v>671841</v>
      </c>
      <c r="Q33" s="49">
        <v>537473</v>
      </c>
      <c r="R33" s="100" t="s">
        <v>577</v>
      </c>
      <c r="S33" s="44"/>
    </row>
    <row r="34" spans="1:20" s="3" customFormat="1" ht="23.25" customHeight="1">
      <c r="A34" s="26">
        <v>16</v>
      </c>
      <c r="B34" s="185" t="s">
        <v>163</v>
      </c>
      <c r="C34" s="251" t="s">
        <v>164</v>
      </c>
      <c r="D34" s="27" t="s">
        <v>36</v>
      </c>
      <c r="E34" s="20">
        <f t="shared" si="2"/>
        <v>5777835</v>
      </c>
      <c r="F34" s="183">
        <v>537473</v>
      </c>
      <c r="G34" s="30">
        <v>537473</v>
      </c>
      <c r="H34" s="30">
        <v>537473</v>
      </c>
      <c r="I34" s="30">
        <v>403105</v>
      </c>
      <c r="J34" s="30">
        <v>671841</v>
      </c>
      <c r="K34" s="30">
        <v>403105</v>
      </c>
      <c r="L34" s="30"/>
      <c r="M34" s="30">
        <v>537473</v>
      </c>
      <c r="N34" s="30">
        <v>537473</v>
      </c>
      <c r="O34" s="30">
        <v>537473</v>
      </c>
      <c r="P34" s="30">
        <v>403105</v>
      </c>
      <c r="Q34" s="30">
        <v>671841</v>
      </c>
      <c r="R34" s="101" t="s">
        <v>577</v>
      </c>
      <c r="S34" s="47"/>
    </row>
    <row r="35" spans="1:20" s="3" customFormat="1" ht="23.25" customHeight="1">
      <c r="A35" s="26">
        <v>17</v>
      </c>
      <c r="B35" s="185" t="s">
        <v>183</v>
      </c>
      <c r="C35" s="251" t="s">
        <v>184</v>
      </c>
      <c r="D35" s="27" t="s">
        <v>36</v>
      </c>
      <c r="E35" s="20">
        <f t="shared" si="2"/>
        <v>2792766</v>
      </c>
      <c r="F35" s="183">
        <v>0</v>
      </c>
      <c r="G35" s="30">
        <v>322242</v>
      </c>
      <c r="H35" s="30">
        <v>322243</v>
      </c>
      <c r="I35" s="30">
        <v>429656</v>
      </c>
      <c r="J35" s="30">
        <v>322242</v>
      </c>
      <c r="K35" s="30">
        <v>322243</v>
      </c>
      <c r="L35" s="30">
        <v>322242</v>
      </c>
      <c r="M35" s="30">
        <v>322242</v>
      </c>
      <c r="N35" s="30">
        <v>429656</v>
      </c>
      <c r="O35" s="30"/>
      <c r="P35" s="30"/>
      <c r="Q35" s="30"/>
      <c r="R35" s="101" t="s">
        <v>547</v>
      </c>
      <c r="S35" s="47"/>
    </row>
    <row r="36" spans="1:20" s="3" customFormat="1" ht="23.25" customHeight="1">
      <c r="A36" s="26">
        <v>17</v>
      </c>
      <c r="B36" s="185" t="s">
        <v>490</v>
      </c>
      <c r="C36" s="251" t="s">
        <v>491</v>
      </c>
      <c r="D36" s="27" t="s">
        <v>36</v>
      </c>
      <c r="E36" s="20">
        <f t="shared" si="2"/>
        <v>3286381</v>
      </c>
      <c r="F36" s="183">
        <v>216036</v>
      </c>
      <c r="G36" s="30">
        <v>216035</v>
      </c>
      <c r="H36" s="30">
        <v>216036</v>
      </c>
      <c r="I36" s="30">
        <v>216035</v>
      </c>
      <c r="J36" s="30">
        <v>216036</v>
      </c>
      <c r="K36" s="30">
        <v>216035</v>
      </c>
      <c r="L36" s="30">
        <v>216035</v>
      </c>
      <c r="M36" s="30">
        <v>337933</v>
      </c>
      <c r="N36" s="30">
        <v>337933</v>
      </c>
      <c r="O36" s="30">
        <v>422405</v>
      </c>
      <c r="P36" s="30">
        <v>337931</v>
      </c>
      <c r="Q36" s="30">
        <v>337931</v>
      </c>
      <c r="R36" s="101"/>
      <c r="S36" s="47"/>
    </row>
    <row r="37" spans="1:20" ht="29.25" customHeight="1">
      <c r="A37" s="51" t="s">
        <v>32</v>
      </c>
      <c r="B37" s="554" t="s">
        <v>93</v>
      </c>
      <c r="C37" s="555"/>
      <c r="D37" s="556"/>
      <c r="E37" s="52">
        <v>0</v>
      </c>
      <c r="F37" s="52">
        <v>0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195"/>
      <c r="S37" s="192" t="e">
        <f>F19-#REF!</f>
        <v>#REF!</v>
      </c>
    </row>
    <row r="38" spans="1:20" ht="15.75" customHeight="1">
      <c r="A38" s="557" t="s">
        <v>185</v>
      </c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44"/>
    </row>
    <row r="39" spans="1:20">
      <c r="A39" s="516" t="s">
        <v>186</v>
      </c>
      <c r="B39" s="516"/>
      <c r="C39" s="516"/>
      <c r="D39" s="516"/>
      <c r="E39" s="517"/>
      <c r="F39" s="517"/>
      <c r="G39" s="517"/>
      <c r="H39" s="517"/>
      <c r="I39" s="517"/>
      <c r="J39" s="517"/>
      <c r="K39" s="517"/>
      <c r="L39" s="517"/>
      <c r="M39" s="517"/>
      <c r="N39" s="517"/>
      <c r="O39" s="517"/>
      <c r="P39" s="517"/>
      <c r="Q39" s="517"/>
      <c r="R39" s="517"/>
      <c r="S39" s="39"/>
    </row>
    <row r="40" spans="1:20" hidden="1">
      <c r="A40" s="531" t="s">
        <v>15</v>
      </c>
      <c r="B40" s="535" t="s">
        <v>56</v>
      </c>
      <c r="C40" s="536"/>
      <c r="D40" s="518" t="s">
        <v>57</v>
      </c>
      <c r="E40" s="519"/>
      <c r="F40" s="519"/>
      <c r="G40" s="519"/>
      <c r="H40" s="519"/>
      <c r="I40" s="519"/>
      <c r="J40" s="519"/>
      <c r="K40" s="519"/>
      <c r="L40" s="519"/>
      <c r="M40" s="519"/>
      <c r="N40" s="519"/>
      <c r="O40" s="520"/>
      <c r="P40" s="532" t="s">
        <v>58</v>
      </c>
      <c r="Q40" s="534" t="s">
        <v>59</v>
      </c>
      <c r="R40" s="532" t="s">
        <v>20</v>
      </c>
      <c r="S40" s="39"/>
    </row>
    <row r="41" spans="1:20" ht="25.5" hidden="1">
      <c r="A41" s="531"/>
      <c r="B41" s="537"/>
      <c r="C41" s="538"/>
      <c r="D41" s="53" t="s">
        <v>60</v>
      </c>
      <c r="E41" s="54" t="s">
        <v>61</v>
      </c>
      <c r="F41" s="54" t="s">
        <v>62</v>
      </c>
      <c r="G41" s="54" t="s">
        <v>63</v>
      </c>
      <c r="H41" s="54"/>
      <c r="I41" s="54"/>
      <c r="J41" s="54"/>
      <c r="K41" s="54"/>
      <c r="L41" s="54"/>
      <c r="M41" s="54" t="s">
        <v>64</v>
      </c>
      <c r="N41" s="54" t="s">
        <v>65</v>
      </c>
      <c r="O41" s="54" t="s">
        <v>66</v>
      </c>
      <c r="P41" s="533"/>
      <c r="Q41" s="534"/>
      <c r="R41" s="533"/>
      <c r="S41" s="39"/>
    </row>
    <row r="42" spans="1:20" s="4" customFormat="1" hidden="1">
      <c r="A42" s="55" t="s">
        <v>67</v>
      </c>
      <c r="B42" s="521" t="s">
        <v>187</v>
      </c>
      <c r="C42" s="522"/>
      <c r="D42" s="56">
        <f t="shared" ref="D42:Q42" si="3">SUM(D43:D48)</f>
        <v>0</v>
      </c>
      <c r="E42" s="56">
        <f t="shared" si="3"/>
        <v>0</v>
      </c>
      <c r="F42" s="56">
        <f t="shared" si="3"/>
        <v>0</v>
      </c>
      <c r="G42" s="57">
        <f t="shared" si="3"/>
        <v>0</v>
      </c>
      <c r="H42" s="58"/>
      <c r="I42" s="58"/>
      <c r="J42" s="58"/>
      <c r="K42" s="58"/>
      <c r="L42" s="58"/>
      <c r="M42" s="71">
        <f t="shared" si="3"/>
        <v>0</v>
      </c>
      <c r="N42" s="56">
        <f t="shared" si="3"/>
        <v>0</v>
      </c>
      <c r="O42" s="72">
        <f t="shared" si="3"/>
        <v>0</v>
      </c>
      <c r="P42" s="73">
        <f t="shared" si="3"/>
        <v>0</v>
      </c>
      <c r="Q42" s="85">
        <f t="shared" si="3"/>
        <v>0</v>
      </c>
      <c r="R42" s="103"/>
      <c r="S42" s="86"/>
      <c r="T42" s="87"/>
    </row>
    <row r="43" spans="1:20" hidden="1">
      <c r="A43" s="59"/>
      <c r="B43" s="523"/>
      <c r="C43" s="524"/>
      <c r="D43" s="60"/>
      <c r="E43" s="60"/>
      <c r="F43" s="60"/>
      <c r="G43" s="61"/>
      <c r="H43" s="61"/>
      <c r="I43" s="61"/>
      <c r="J43" s="61"/>
      <c r="K43" s="61"/>
      <c r="L43" s="61"/>
      <c r="M43" s="74"/>
      <c r="N43" s="75"/>
      <c r="O43" s="96"/>
      <c r="P43" s="77"/>
      <c r="Q43" s="88"/>
      <c r="R43" s="105"/>
      <c r="S43" s="39"/>
    </row>
    <row r="44" spans="1:20" hidden="1">
      <c r="A44" s="59"/>
      <c r="B44" s="523"/>
      <c r="C44" s="524"/>
      <c r="D44" s="60"/>
      <c r="E44" s="60"/>
      <c r="F44" s="60"/>
      <c r="G44" s="61"/>
      <c r="H44" s="61"/>
      <c r="I44" s="61"/>
      <c r="J44" s="61"/>
      <c r="K44" s="61"/>
      <c r="L44" s="61"/>
      <c r="M44" s="74"/>
      <c r="N44" s="78"/>
      <c r="O44" s="76"/>
      <c r="P44" s="77"/>
      <c r="Q44" s="88"/>
      <c r="R44" s="105"/>
      <c r="S44" s="39"/>
    </row>
    <row r="45" spans="1:20" hidden="1">
      <c r="A45" s="59"/>
      <c r="B45" s="523"/>
      <c r="C45" s="524"/>
      <c r="D45" s="60"/>
      <c r="E45" s="60"/>
      <c r="F45" s="60"/>
      <c r="G45" s="61"/>
      <c r="H45" s="61"/>
      <c r="I45" s="61"/>
      <c r="J45" s="61"/>
      <c r="K45" s="61"/>
      <c r="L45" s="61"/>
      <c r="M45" s="75"/>
      <c r="N45" s="78"/>
      <c r="O45" s="76"/>
      <c r="P45" s="77"/>
      <c r="Q45" s="88"/>
      <c r="R45" s="105"/>
      <c r="S45" s="39"/>
    </row>
    <row r="46" spans="1:20" hidden="1">
      <c r="A46" s="59"/>
      <c r="B46" s="523"/>
      <c r="C46" s="524"/>
      <c r="D46" s="60"/>
      <c r="E46" s="60"/>
      <c r="F46" s="60"/>
      <c r="G46" s="61"/>
      <c r="H46" s="61"/>
      <c r="I46" s="61"/>
      <c r="J46" s="61"/>
      <c r="K46" s="61"/>
      <c r="L46" s="61"/>
      <c r="M46" s="74"/>
      <c r="N46" s="78"/>
      <c r="O46" s="76"/>
      <c r="P46" s="77"/>
      <c r="Q46" s="88"/>
      <c r="R46" s="105"/>
      <c r="S46" s="39"/>
    </row>
    <row r="47" spans="1:20" hidden="1">
      <c r="A47" s="59"/>
      <c r="B47" s="525"/>
      <c r="C47" s="525"/>
      <c r="D47" s="60"/>
      <c r="E47" s="60"/>
      <c r="F47" s="60"/>
      <c r="G47" s="61"/>
      <c r="H47" s="61"/>
      <c r="I47" s="61"/>
      <c r="J47" s="61"/>
      <c r="K47" s="61"/>
      <c r="L47" s="61"/>
      <c r="M47" s="74"/>
      <c r="N47" s="78"/>
      <c r="O47" s="76"/>
      <c r="P47" s="77"/>
      <c r="Q47" s="88"/>
      <c r="R47" s="105"/>
      <c r="S47" s="39"/>
    </row>
    <row r="48" spans="1:20" hidden="1">
      <c r="A48" s="62"/>
      <c r="B48" s="526"/>
      <c r="C48" s="526"/>
      <c r="D48" s="63"/>
      <c r="E48" s="63"/>
      <c r="F48" s="63"/>
      <c r="G48" s="64"/>
      <c r="H48" s="64"/>
      <c r="I48" s="64"/>
      <c r="J48" s="64"/>
      <c r="K48" s="64"/>
      <c r="L48" s="64"/>
      <c r="M48" s="79"/>
      <c r="N48" s="80"/>
      <c r="O48" s="81"/>
      <c r="P48" s="82"/>
      <c r="Q48" s="89"/>
      <c r="R48" s="104"/>
      <c r="S48" s="39"/>
    </row>
    <row r="49" spans="1:19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539" t="s">
        <v>500</v>
      </c>
      <c r="N49" s="539"/>
      <c r="O49" s="539"/>
      <c r="P49" s="539"/>
      <c r="Q49" s="539"/>
      <c r="R49" s="539"/>
      <c r="S49" s="39"/>
    </row>
    <row r="50" spans="1:19" ht="15.4" customHeight="1">
      <c r="A50" s="502" t="s">
        <v>70</v>
      </c>
      <c r="B50" s="502"/>
      <c r="C50" s="502"/>
      <c r="E50" s="502" t="s">
        <v>71</v>
      </c>
      <c r="F50" s="502"/>
      <c r="G50" s="11"/>
      <c r="H50" s="11"/>
      <c r="I50" s="11"/>
      <c r="J50" s="11"/>
      <c r="K50" s="11"/>
      <c r="L50" s="11"/>
      <c r="M50" s="502" t="s">
        <v>72</v>
      </c>
      <c r="N50" s="502"/>
      <c r="O50" s="502"/>
      <c r="P50" s="502"/>
      <c r="Q50" s="502"/>
      <c r="R50" s="502"/>
      <c r="S50" s="39"/>
    </row>
    <row r="51" spans="1:19" ht="15.4" customHeight="1">
      <c r="A51" s="8"/>
      <c r="B51" s="66"/>
      <c r="C51" s="67"/>
      <c r="E51" s="66"/>
      <c r="F51" s="66"/>
      <c r="G51" s="66"/>
      <c r="H51" s="66"/>
      <c r="I51" s="66"/>
      <c r="J51" s="66"/>
      <c r="K51" s="66"/>
      <c r="L51" s="66"/>
      <c r="N51" s="66"/>
      <c r="O51" s="8"/>
      <c r="P51" s="66"/>
      <c r="Q51" s="66"/>
      <c r="R51" s="66"/>
      <c r="S51" s="39"/>
    </row>
    <row r="52" spans="1:19" ht="40.5" customHeight="1">
      <c r="A52" s="8"/>
      <c r="B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39"/>
    </row>
    <row r="53" spans="1:19" ht="33" customHeight="1">
      <c r="A53" s="527" t="s">
        <v>122</v>
      </c>
      <c r="B53" s="527"/>
      <c r="C53" s="527"/>
      <c r="E53" s="527" t="s">
        <v>74</v>
      </c>
      <c r="F53" s="527"/>
      <c r="G53" s="527"/>
      <c r="H53" s="68"/>
      <c r="I53" s="68"/>
      <c r="J53" s="68"/>
      <c r="K53" s="68"/>
      <c r="L53" s="68"/>
      <c r="M53" s="527" t="s">
        <v>75</v>
      </c>
      <c r="N53" s="527"/>
      <c r="O53" s="527"/>
      <c r="P53" s="527"/>
      <c r="Q53" s="527"/>
      <c r="R53" s="527"/>
      <c r="S53" s="39"/>
    </row>
    <row r="54" spans="1:19">
      <c r="A54" s="69"/>
      <c r="B54" s="69"/>
      <c r="C54" s="69"/>
      <c r="D54" s="70"/>
      <c r="E54" s="69"/>
      <c r="F54" s="69"/>
      <c r="G54" s="69"/>
      <c r="H54" s="69"/>
      <c r="I54" s="69"/>
      <c r="J54" s="69"/>
      <c r="K54" s="69"/>
      <c r="L54" s="69"/>
      <c r="N54" s="11"/>
      <c r="O54" s="69"/>
      <c r="P54" s="69"/>
      <c r="Q54" s="69"/>
      <c r="R54" s="11"/>
      <c r="S54" s="39"/>
    </row>
    <row r="55" spans="1:19">
      <c r="A55" s="528" t="s">
        <v>76</v>
      </c>
      <c r="B55" s="528"/>
      <c r="C55" s="528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8"/>
      <c r="Q55" s="528"/>
      <c r="R55" s="528"/>
      <c r="S55" s="39"/>
    </row>
    <row r="56" spans="1:19">
      <c r="A56" s="69"/>
      <c r="B56" s="69"/>
      <c r="C56" s="69"/>
      <c r="D56" s="69"/>
      <c r="E56" s="69"/>
      <c r="F56" s="69"/>
      <c r="G56" s="529" t="s">
        <v>77</v>
      </c>
      <c r="H56" s="529"/>
      <c r="I56" s="529"/>
      <c r="J56" s="529"/>
      <c r="K56" s="529"/>
      <c r="L56" s="529"/>
      <c r="M56" s="529"/>
      <c r="N56" s="529"/>
      <c r="O56" s="529"/>
      <c r="P56" s="529"/>
      <c r="Q56" s="529"/>
      <c r="R56" s="529"/>
      <c r="S56" s="39"/>
    </row>
    <row r="57" spans="1:19">
      <c r="A57" s="8"/>
      <c r="B57" s="502" t="s">
        <v>78</v>
      </c>
      <c r="C57" s="502"/>
      <c r="D57" s="502"/>
      <c r="E57" s="8"/>
      <c r="F57" s="8"/>
      <c r="G57" s="502" t="s">
        <v>79</v>
      </c>
      <c r="H57" s="502"/>
      <c r="I57" s="502"/>
      <c r="J57" s="502"/>
      <c r="K57" s="502"/>
      <c r="L57" s="502"/>
      <c r="M57" s="502"/>
      <c r="N57" s="502"/>
      <c r="O57" s="502"/>
      <c r="P57" s="502"/>
      <c r="Q57" s="502"/>
      <c r="R57" s="502"/>
      <c r="S57" s="39"/>
    </row>
    <row r="58" spans="1:19">
      <c r="A58" s="11"/>
      <c r="B58" s="502"/>
      <c r="C58" s="502"/>
      <c r="D58" s="502"/>
      <c r="E58" s="8"/>
      <c r="F58" s="8"/>
      <c r="G58" s="502"/>
      <c r="H58" s="502"/>
      <c r="I58" s="502"/>
      <c r="J58" s="502"/>
      <c r="K58" s="502"/>
      <c r="L58" s="502"/>
      <c r="M58" s="502"/>
      <c r="N58" s="502"/>
      <c r="O58" s="502"/>
      <c r="P58" s="502"/>
      <c r="Q58" s="502"/>
      <c r="R58" s="502"/>
      <c r="S58" s="39"/>
    </row>
    <row r="59" spans="1:19">
      <c r="A59" s="8"/>
      <c r="B59" s="8"/>
      <c r="C59" s="8"/>
      <c r="D59" s="8"/>
      <c r="E59" s="8"/>
      <c r="F59" s="8"/>
      <c r="G59" s="502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39"/>
    </row>
    <row r="60" spans="1:19">
      <c r="A60" s="499"/>
      <c r="B60" s="499"/>
      <c r="C60" s="499"/>
      <c r="D60" s="499"/>
      <c r="E60" s="499"/>
      <c r="F60" s="499"/>
      <c r="G60" s="499"/>
      <c r="H60" s="499"/>
      <c r="I60" s="499"/>
      <c r="J60" s="499"/>
      <c r="K60" s="499"/>
      <c r="L60" s="499"/>
      <c r="M60" s="499"/>
      <c r="N60" s="530"/>
      <c r="O60" s="530"/>
      <c r="P60" s="530"/>
      <c r="Q60" s="530"/>
      <c r="R60" s="530"/>
      <c r="S60" s="39"/>
    </row>
  </sheetData>
  <mergeCells count="55">
    <mergeCell ref="A55:R55"/>
    <mergeCell ref="G56:R56"/>
    <mergeCell ref="A60:M60"/>
    <mergeCell ref="N60:R60"/>
    <mergeCell ref="A15:A16"/>
    <mergeCell ref="A40:A41"/>
    <mergeCell ref="B15:B16"/>
    <mergeCell ref="E15:E16"/>
    <mergeCell ref="P40:P41"/>
    <mergeCell ref="Q40:Q41"/>
    <mergeCell ref="R15:R16"/>
    <mergeCell ref="R40:R41"/>
    <mergeCell ref="B40:C41"/>
    <mergeCell ref="B57:D58"/>
    <mergeCell ref="G57:R59"/>
    <mergeCell ref="M49:R49"/>
    <mergeCell ref="A50:C50"/>
    <mergeCell ref="E50:F50"/>
    <mergeCell ref="M50:R50"/>
    <mergeCell ref="A53:C53"/>
    <mergeCell ref="M53:R53"/>
    <mergeCell ref="E53:G53"/>
    <mergeCell ref="B44:C44"/>
    <mergeCell ref="B45:C45"/>
    <mergeCell ref="B46:C46"/>
    <mergeCell ref="B47:C47"/>
    <mergeCell ref="B48:C48"/>
    <mergeCell ref="A39:D39"/>
    <mergeCell ref="E39:R39"/>
    <mergeCell ref="D40:O40"/>
    <mergeCell ref="B42:C42"/>
    <mergeCell ref="B43:C43"/>
    <mergeCell ref="C17:D17"/>
    <mergeCell ref="B18:D18"/>
    <mergeCell ref="B19:D19"/>
    <mergeCell ref="B37:D37"/>
    <mergeCell ref="A38:R38"/>
    <mergeCell ref="A13:R13"/>
    <mergeCell ref="A14:P14"/>
    <mergeCell ref="Q14:R14"/>
    <mergeCell ref="C15:D15"/>
    <mergeCell ref="F15:Q15"/>
    <mergeCell ref="A8:B8"/>
    <mergeCell ref="C8:R8"/>
    <mergeCell ref="A9:B9"/>
    <mergeCell ref="A10:B10"/>
    <mergeCell ref="A11:D11"/>
    <mergeCell ref="E11:R11"/>
    <mergeCell ref="C9:R10"/>
    <mergeCell ref="A1:M1"/>
    <mergeCell ref="A2:Q2"/>
    <mergeCell ref="A3:Q3"/>
    <mergeCell ref="A4:R4"/>
    <mergeCell ref="C6:D6"/>
    <mergeCell ref="E6:G6"/>
  </mergeCells>
  <printOptions horizontalCentered="1"/>
  <pageMargins left="0" right="0" top="0.196850393700787" bottom="0" header="0.23622047244094499" footer="0"/>
  <pageSetup paperSize="9" scale="9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W121"/>
  <sheetViews>
    <sheetView showGridLines="0" topLeftCell="A11" workbookViewId="0">
      <selection activeCell="E20" sqref="E20:E96"/>
    </sheetView>
  </sheetViews>
  <sheetFormatPr defaultColWidth="9.33203125" defaultRowHeight="15.75"/>
  <cols>
    <col min="1" max="1" width="6.6640625" style="5" customWidth="1"/>
    <col min="2" max="2" width="28.33203125" style="5" customWidth="1"/>
    <col min="3" max="3" width="19.1640625" style="6" customWidth="1"/>
    <col min="4" max="4" width="36" style="5" customWidth="1"/>
    <col min="5" max="5" width="14.5" style="5" customWidth="1"/>
    <col min="6" max="6" width="13" style="5" customWidth="1"/>
    <col min="7" max="7" width="13.33203125" style="5" customWidth="1"/>
    <col min="8" max="8" width="14.33203125" style="5" customWidth="1"/>
    <col min="9" max="9" width="13.5" style="5" customWidth="1"/>
    <col min="10" max="12" width="11.33203125" style="5" customWidth="1"/>
    <col min="13" max="13" width="11.6640625" style="5" customWidth="1"/>
    <col min="14" max="14" width="11.33203125" style="108" customWidth="1"/>
    <col min="15" max="17" width="11.33203125" style="5" customWidth="1"/>
    <col min="18" max="18" width="15.6640625" style="5" customWidth="1"/>
    <col min="19" max="19" width="16.83203125" style="5" customWidth="1"/>
    <col min="20" max="20" width="15" style="5" customWidth="1"/>
    <col min="21" max="16384" width="9.33203125" style="5"/>
  </cols>
  <sheetData>
    <row r="1" spans="1:21" ht="15.4" customHeight="1">
      <c r="A1" s="499"/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116"/>
      <c r="O1" s="11"/>
      <c r="P1" s="11"/>
      <c r="Q1" s="11"/>
      <c r="R1" s="97" t="s">
        <v>0</v>
      </c>
      <c r="S1" s="39"/>
      <c r="U1" s="40"/>
    </row>
    <row r="2" spans="1:21" ht="18.75" customHeight="1">
      <c r="A2" s="500" t="s">
        <v>1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98" t="s">
        <v>2</v>
      </c>
    </row>
    <row r="3" spans="1:21" ht="15.4" customHeight="1">
      <c r="A3" s="501" t="s">
        <v>499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98" t="s">
        <v>188</v>
      </c>
    </row>
    <row r="4" spans="1:21" ht="6" customHeight="1">
      <c r="A4" s="499"/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39"/>
    </row>
    <row r="5" spans="1:21" ht="2.65" customHeight="1">
      <c r="E5" s="7"/>
      <c r="F5" s="7"/>
      <c r="G5" s="7"/>
      <c r="H5" s="7"/>
      <c r="I5" s="7"/>
      <c r="J5" s="7"/>
      <c r="K5" s="7"/>
      <c r="L5" s="7"/>
      <c r="S5" s="39"/>
    </row>
    <row r="6" spans="1:21" ht="18.75" customHeight="1">
      <c r="A6" s="8"/>
      <c r="B6" s="8"/>
      <c r="C6" s="502" t="s">
        <v>5</v>
      </c>
      <c r="D6" s="502"/>
      <c r="E6" s="502" t="s">
        <v>6</v>
      </c>
      <c r="F6" s="502"/>
      <c r="G6" s="502"/>
      <c r="H6" s="9"/>
      <c r="I6" s="9"/>
      <c r="J6" s="9"/>
      <c r="K6" s="9"/>
      <c r="L6" s="9"/>
      <c r="M6" s="11"/>
      <c r="N6" s="116"/>
      <c r="O6" s="38"/>
      <c r="P6" s="8"/>
      <c r="Q6" s="8"/>
      <c r="R6" s="8"/>
    </row>
    <row r="7" spans="1:21">
      <c r="E7" s="7"/>
      <c r="F7" s="7"/>
      <c r="G7" s="7"/>
      <c r="H7" s="7"/>
      <c r="I7" s="7"/>
      <c r="J7" s="7"/>
      <c r="K7" s="7"/>
      <c r="L7" s="7"/>
    </row>
    <row r="8" spans="1:21" ht="15.4" customHeight="1">
      <c r="A8" s="503" t="s">
        <v>7</v>
      </c>
      <c r="B8" s="503"/>
      <c r="C8" s="504" t="s">
        <v>8</v>
      </c>
      <c r="D8" s="504"/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4"/>
      <c r="R8" s="504"/>
      <c r="S8" s="39"/>
    </row>
    <row r="9" spans="1:21">
      <c r="A9" s="503" t="s">
        <v>9</v>
      </c>
      <c r="B9" s="503"/>
      <c r="C9" s="504">
        <v>1077976</v>
      </c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39"/>
    </row>
    <row r="10" spans="1:21" hidden="1">
      <c r="A10" s="499"/>
      <c r="B10" s="499"/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39"/>
    </row>
    <row r="11" spans="1:21">
      <c r="A11" s="503" t="s">
        <v>10</v>
      </c>
      <c r="B11" s="503"/>
      <c r="C11" s="503"/>
      <c r="D11" s="503"/>
      <c r="E11" s="505" t="s">
        <v>11</v>
      </c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39"/>
    </row>
    <row r="12" spans="1:21" ht="16.149999999999999" customHeight="1">
      <c r="A12" s="10" t="s">
        <v>12</v>
      </c>
      <c r="B12" s="11"/>
      <c r="C12" s="12" t="s">
        <v>506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117"/>
      <c r="O12" s="8"/>
      <c r="P12" s="8"/>
      <c r="Q12" s="8"/>
      <c r="R12" s="8"/>
      <c r="S12" s="39"/>
    </row>
    <row r="13" spans="1:21" ht="1.7" customHeight="1">
      <c r="A13" s="499"/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39"/>
    </row>
    <row r="14" spans="1:21" s="2" customFormat="1" ht="16.149999999999999" customHeight="1">
      <c r="A14" s="558"/>
      <c r="B14" s="558"/>
      <c r="C14" s="558"/>
      <c r="D14" s="558"/>
      <c r="E14" s="558"/>
      <c r="F14" s="558"/>
      <c r="G14" s="558"/>
      <c r="H14" s="558"/>
      <c r="I14" s="558"/>
      <c r="J14" s="558"/>
      <c r="K14" s="558"/>
      <c r="L14" s="558"/>
      <c r="M14" s="558"/>
      <c r="N14" s="558"/>
      <c r="O14" s="558"/>
      <c r="P14" s="558"/>
      <c r="Q14" s="559" t="s">
        <v>14</v>
      </c>
      <c r="R14" s="559"/>
      <c r="S14" s="121"/>
    </row>
    <row r="15" spans="1:21" s="2" customFormat="1" ht="18.75" customHeight="1">
      <c r="A15" s="560" t="s">
        <v>15</v>
      </c>
      <c r="B15" s="560" t="s">
        <v>16</v>
      </c>
      <c r="C15" s="560" t="s">
        <v>17</v>
      </c>
      <c r="D15" s="560"/>
      <c r="E15" s="560" t="s">
        <v>18</v>
      </c>
      <c r="F15" s="560" t="s">
        <v>25</v>
      </c>
      <c r="G15" s="560"/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560" t="s">
        <v>20</v>
      </c>
      <c r="S15" s="122"/>
    </row>
    <row r="16" spans="1:21" s="2" customFormat="1" ht="72" customHeight="1">
      <c r="A16" s="560"/>
      <c r="B16" s="560"/>
      <c r="C16" s="109" t="s">
        <v>21</v>
      </c>
      <c r="D16" s="109" t="s">
        <v>22</v>
      </c>
      <c r="E16" s="560"/>
      <c r="F16" s="14" t="s">
        <v>81</v>
      </c>
      <c r="G16" s="14" t="s">
        <v>82</v>
      </c>
      <c r="H16" s="14" t="s">
        <v>83</v>
      </c>
      <c r="I16" s="14" t="s">
        <v>84</v>
      </c>
      <c r="J16" s="14" t="s">
        <v>85</v>
      </c>
      <c r="K16" s="14" t="s">
        <v>86</v>
      </c>
      <c r="L16" s="14" t="s">
        <v>87</v>
      </c>
      <c r="M16" s="14" t="s">
        <v>88</v>
      </c>
      <c r="N16" s="118" t="s">
        <v>89</v>
      </c>
      <c r="O16" s="14" t="s">
        <v>90</v>
      </c>
      <c r="P16" s="14" t="s">
        <v>91</v>
      </c>
      <c r="Q16" s="14" t="s">
        <v>92</v>
      </c>
      <c r="R16" s="560"/>
      <c r="S16" s="122"/>
    </row>
    <row r="17" spans="1:23" s="106" customFormat="1" ht="11.25">
      <c r="A17" s="110">
        <v>1</v>
      </c>
      <c r="B17" s="110">
        <v>2</v>
      </c>
      <c r="C17" s="561">
        <v>3</v>
      </c>
      <c r="D17" s="561"/>
      <c r="E17" s="110">
        <v>4</v>
      </c>
      <c r="F17" s="110">
        <v>5</v>
      </c>
      <c r="G17" s="110">
        <v>6</v>
      </c>
      <c r="H17" s="110">
        <v>7</v>
      </c>
      <c r="I17" s="110">
        <v>8</v>
      </c>
      <c r="J17" s="110">
        <v>9</v>
      </c>
      <c r="K17" s="110">
        <v>10</v>
      </c>
      <c r="L17" s="110">
        <v>11</v>
      </c>
      <c r="M17" s="110">
        <v>12</v>
      </c>
      <c r="N17" s="119">
        <v>13</v>
      </c>
      <c r="O17" s="110">
        <v>14</v>
      </c>
      <c r="P17" s="110">
        <v>15</v>
      </c>
      <c r="Q17" s="110">
        <v>16</v>
      </c>
      <c r="R17" s="110">
        <v>17</v>
      </c>
      <c r="S17" s="123"/>
    </row>
    <row r="18" spans="1:23" s="2" customFormat="1" ht="19.5" customHeight="1">
      <c r="A18" s="367"/>
      <c r="B18" s="562" t="s">
        <v>18</v>
      </c>
      <c r="C18" s="562"/>
      <c r="D18" s="562"/>
      <c r="E18" s="111">
        <f>E19</f>
        <v>532390236</v>
      </c>
      <c r="F18" s="111">
        <f>F19</f>
        <v>46089974</v>
      </c>
      <c r="G18" s="111">
        <f t="shared" ref="G18:Q18" si="0">G19</f>
        <v>43384351</v>
      </c>
      <c r="H18" s="111">
        <f t="shared" si="0"/>
        <v>45178676</v>
      </c>
      <c r="I18" s="111">
        <f t="shared" si="0"/>
        <v>44449360</v>
      </c>
      <c r="J18" s="111">
        <f t="shared" si="0"/>
        <v>46965985</v>
      </c>
      <c r="K18" s="111">
        <f t="shared" si="0"/>
        <v>43570306</v>
      </c>
      <c r="L18" s="111">
        <f t="shared" si="0"/>
        <v>45861628</v>
      </c>
      <c r="M18" s="111">
        <f t="shared" si="0"/>
        <v>42515672</v>
      </c>
      <c r="N18" s="111">
        <f t="shared" si="0"/>
        <v>46492598</v>
      </c>
      <c r="O18" s="111">
        <f t="shared" si="0"/>
        <v>46008827</v>
      </c>
      <c r="P18" s="111">
        <f t="shared" si="0"/>
        <v>42145326</v>
      </c>
      <c r="Q18" s="111">
        <f t="shared" si="0"/>
        <v>39727533</v>
      </c>
      <c r="R18" s="124"/>
      <c r="S18" s="121">
        <f>42525672-M19</f>
        <v>10000</v>
      </c>
      <c r="W18" s="2">
        <f>34-27</f>
        <v>7</v>
      </c>
    </row>
    <row r="19" spans="1:23" s="2" customFormat="1">
      <c r="A19" s="112" t="s">
        <v>30</v>
      </c>
      <c r="B19" s="563" t="s">
        <v>31</v>
      </c>
      <c r="C19" s="564"/>
      <c r="D19" s="565"/>
      <c r="E19" s="24">
        <f>SUM(E20:E96)</f>
        <v>532390236</v>
      </c>
      <c r="F19" s="24">
        <f>SUM(F20:F96)</f>
        <v>46089974</v>
      </c>
      <c r="G19" s="24">
        <f>SUM(G20:G96)</f>
        <v>43384351</v>
      </c>
      <c r="H19" s="24">
        <f>SUM(H20:H96)</f>
        <v>45178676</v>
      </c>
      <c r="I19" s="24">
        <f>SUM(I20:I96)</f>
        <v>44449360</v>
      </c>
      <c r="J19" s="24">
        <f>SUM(J20:J96)</f>
        <v>46965985</v>
      </c>
      <c r="K19" s="24">
        <f>SUM(K20:K96)</f>
        <v>43570306</v>
      </c>
      <c r="L19" s="24">
        <f>SUM(L20:L96)</f>
        <v>45861628</v>
      </c>
      <c r="M19" s="24">
        <f>SUM(M20:M96)</f>
        <v>42515672</v>
      </c>
      <c r="N19" s="24">
        <f>SUM(N20:N96)</f>
        <v>46492598</v>
      </c>
      <c r="O19" s="24">
        <f>SUM(O20:O96)</f>
        <v>46008827</v>
      </c>
      <c r="P19" s="24">
        <f>SUM(P20:P96)</f>
        <v>42145326</v>
      </c>
      <c r="Q19" s="24">
        <f>SUM(Q20:Q96)</f>
        <v>39727533</v>
      </c>
      <c r="R19" s="48"/>
      <c r="S19" s="32">
        <f>83725197-H19</f>
        <v>38546521</v>
      </c>
      <c r="T19" s="125"/>
      <c r="U19" s="126"/>
    </row>
    <row r="20" spans="1:23" s="2" customFormat="1" ht="21" customHeight="1">
      <c r="A20" s="368">
        <v>1</v>
      </c>
      <c r="B20" s="369" t="s">
        <v>322</v>
      </c>
      <c r="C20" s="370" t="s">
        <v>323</v>
      </c>
      <c r="D20" s="371" t="s">
        <v>36</v>
      </c>
      <c r="E20" s="24">
        <f>SUM(F20:Q20)</f>
        <v>9011520</v>
      </c>
      <c r="F20" s="31">
        <v>1072800</v>
      </c>
      <c r="G20" s="25">
        <v>643680</v>
      </c>
      <c r="H20" s="25">
        <v>858240</v>
      </c>
      <c r="I20" s="25"/>
      <c r="J20" s="25">
        <v>643680</v>
      </c>
      <c r="K20" s="25">
        <v>858240</v>
      </c>
      <c r="L20" s="25">
        <v>858240</v>
      </c>
      <c r="M20" s="25">
        <v>858240</v>
      </c>
      <c r="N20" s="25">
        <v>1072800</v>
      </c>
      <c r="O20" s="25">
        <v>643680</v>
      </c>
      <c r="P20" s="25">
        <v>643680</v>
      </c>
      <c r="Q20" s="25">
        <v>858240</v>
      </c>
      <c r="R20" s="128" t="s">
        <v>517</v>
      </c>
      <c r="S20" s="46"/>
      <c r="T20" s="488">
        <f>O19-46008827</f>
        <v>0</v>
      </c>
    </row>
    <row r="21" spans="1:23" s="3" customFormat="1" ht="20.25" customHeight="1">
      <c r="A21" s="368">
        <v>2</v>
      </c>
      <c r="B21" s="369" t="s">
        <v>319</v>
      </c>
      <c r="C21" s="370" t="s">
        <v>320</v>
      </c>
      <c r="D21" s="371" t="s">
        <v>36</v>
      </c>
      <c r="E21" s="24">
        <f t="shared" ref="E21:E84" si="1">SUM(F21:Q21)</f>
        <v>6046571</v>
      </c>
      <c r="F21" s="31">
        <v>537473</v>
      </c>
      <c r="G21" s="25">
        <v>537473</v>
      </c>
      <c r="H21" s="25">
        <v>671841</v>
      </c>
      <c r="I21" s="25">
        <v>403105</v>
      </c>
      <c r="J21" s="25">
        <v>537473</v>
      </c>
      <c r="K21" s="25"/>
      <c r="L21" s="25">
        <v>537473</v>
      </c>
      <c r="M21" s="25">
        <v>671841</v>
      </c>
      <c r="N21" s="25">
        <v>537473</v>
      </c>
      <c r="O21" s="25">
        <v>537473</v>
      </c>
      <c r="P21" s="25">
        <v>537473</v>
      </c>
      <c r="Q21" s="25">
        <v>537473</v>
      </c>
      <c r="R21" s="130" t="s">
        <v>574</v>
      </c>
      <c r="S21" s="47" t="s">
        <v>321</v>
      </c>
    </row>
    <row r="22" spans="1:23" s="107" customFormat="1" ht="21" customHeight="1">
      <c r="A22" s="368">
        <v>3</v>
      </c>
      <c r="B22" s="372" t="s">
        <v>326</v>
      </c>
      <c r="C22" s="373" t="s">
        <v>327</v>
      </c>
      <c r="D22" s="374" t="s">
        <v>36</v>
      </c>
      <c r="E22" s="24">
        <f t="shared" si="1"/>
        <v>4706103</v>
      </c>
      <c r="F22" s="132">
        <v>428047</v>
      </c>
      <c r="G22" s="132">
        <v>428047</v>
      </c>
      <c r="H22" s="153">
        <v>428047</v>
      </c>
      <c r="I22" s="132">
        <v>428047</v>
      </c>
      <c r="J22" s="154">
        <v>321035</v>
      </c>
      <c r="K22" s="154">
        <v>535059</v>
      </c>
      <c r="L22" s="154">
        <v>321035</v>
      </c>
      <c r="M22" s="154"/>
      <c r="N22" s="154">
        <v>321035</v>
      </c>
      <c r="O22" s="154">
        <v>460231</v>
      </c>
      <c r="P22" s="154">
        <v>460231</v>
      </c>
      <c r="Q22" s="154">
        <v>575289</v>
      </c>
      <c r="R22" s="172" t="s">
        <v>579</v>
      </c>
      <c r="S22" s="171"/>
    </row>
    <row r="23" spans="1:23" s="107" customFormat="1" ht="21" customHeight="1">
      <c r="A23" s="368">
        <v>4</v>
      </c>
      <c r="B23" s="453" t="s">
        <v>482</v>
      </c>
      <c r="C23" s="454" t="s">
        <v>483</v>
      </c>
      <c r="D23" s="455" t="s">
        <v>36</v>
      </c>
      <c r="E23" s="24">
        <f t="shared" si="1"/>
        <v>3210354</v>
      </c>
      <c r="F23" s="456"/>
      <c r="G23" s="25">
        <v>337932</v>
      </c>
      <c r="H23" s="25">
        <v>253449</v>
      </c>
      <c r="I23" s="25">
        <v>253449</v>
      </c>
      <c r="J23" s="25">
        <v>337932</v>
      </c>
      <c r="K23" s="25">
        <v>337932</v>
      </c>
      <c r="L23" s="25">
        <v>337932</v>
      </c>
      <c r="M23" s="25">
        <v>253449</v>
      </c>
      <c r="N23" s="25"/>
      <c r="O23" s="25">
        <v>422415</v>
      </c>
      <c r="P23" s="25">
        <v>337932</v>
      </c>
      <c r="Q23" s="130">
        <v>337932</v>
      </c>
      <c r="R23" s="25" t="s">
        <v>581</v>
      </c>
      <c r="S23" s="171"/>
    </row>
    <row r="24" spans="1:23" s="3" customFormat="1" ht="21" customHeight="1">
      <c r="A24" s="368">
        <v>5</v>
      </c>
      <c r="B24" s="369" t="s">
        <v>217</v>
      </c>
      <c r="C24" s="375" t="s">
        <v>218</v>
      </c>
      <c r="D24" s="376" t="s">
        <v>36</v>
      </c>
      <c r="E24" s="24">
        <f t="shared" si="1"/>
        <v>14244105</v>
      </c>
      <c r="F24" s="31">
        <v>1515330</v>
      </c>
      <c r="G24" s="25">
        <v>1212264</v>
      </c>
      <c r="H24" s="25">
        <v>1212264</v>
      </c>
      <c r="I24" s="25">
        <v>909198</v>
      </c>
      <c r="J24" s="25">
        <v>1212264</v>
      </c>
      <c r="K24" s="25">
        <v>1212264</v>
      </c>
      <c r="L24" s="25">
        <v>1515330</v>
      </c>
      <c r="M24" s="25">
        <v>1212264</v>
      </c>
      <c r="N24" s="25">
        <v>1212264</v>
      </c>
      <c r="O24" s="25">
        <v>909198</v>
      </c>
      <c r="P24" s="25">
        <v>909198</v>
      </c>
      <c r="Q24" s="25">
        <v>1212267</v>
      </c>
      <c r="R24" s="127"/>
      <c r="S24" s="47" t="s">
        <v>219</v>
      </c>
    </row>
    <row r="25" spans="1:23" s="2" customFormat="1" ht="26.25" customHeight="1">
      <c r="A25" s="368">
        <v>6</v>
      </c>
      <c r="B25" s="369" t="s">
        <v>220</v>
      </c>
      <c r="C25" s="375" t="s">
        <v>221</v>
      </c>
      <c r="D25" s="376" t="s">
        <v>36</v>
      </c>
      <c r="E25" s="24">
        <f t="shared" si="1"/>
        <v>5026740</v>
      </c>
      <c r="F25" s="31">
        <v>482760</v>
      </c>
      <c r="G25" s="25">
        <v>362070</v>
      </c>
      <c r="H25" s="25"/>
      <c r="I25" s="25">
        <v>482760</v>
      </c>
      <c r="J25" s="25">
        <v>362070</v>
      </c>
      <c r="K25" s="25">
        <v>603450</v>
      </c>
      <c r="L25" s="25">
        <v>362070</v>
      </c>
      <c r="M25" s="25">
        <v>362070</v>
      </c>
      <c r="N25" s="25">
        <v>401898</v>
      </c>
      <c r="O25" s="25">
        <v>401898</v>
      </c>
      <c r="P25" s="25">
        <v>535864</v>
      </c>
      <c r="Q25" s="25">
        <v>669830</v>
      </c>
      <c r="R25" s="127" t="s">
        <v>572</v>
      </c>
      <c r="S25" s="46"/>
    </row>
    <row r="26" spans="1:23" s="2" customFormat="1" ht="21" customHeight="1">
      <c r="A26" s="368">
        <v>7</v>
      </c>
      <c r="B26" s="369" t="s">
        <v>222</v>
      </c>
      <c r="C26" s="375" t="s">
        <v>223</v>
      </c>
      <c r="D26" s="376" t="s">
        <v>36</v>
      </c>
      <c r="E26" s="24">
        <f t="shared" si="1"/>
        <v>6542200</v>
      </c>
      <c r="F26" s="31">
        <v>417587</v>
      </c>
      <c r="G26" s="25">
        <v>556783</v>
      </c>
      <c r="H26" s="25">
        <v>556783</v>
      </c>
      <c r="I26" s="25">
        <v>695979</v>
      </c>
      <c r="J26" s="25">
        <v>556783</v>
      </c>
      <c r="K26" s="25">
        <v>556783</v>
      </c>
      <c r="L26" s="25">
        <v>556783</v>
      </c>
      <c r="M26" s="25">
        <v>417587</v>
      </c>
      <c r="N26" s="25">
        <v>695979</v>
      </c>
      <c r="O26" s="25">
        <v>556783</v>
      </c>
      <c r="P26" s="25">
        <v>417587</v>
      </c>
      <c r="Q26" s="25">
        <v>556783</v>
      </c>
      <c r="R26" s="128"/>
      <c r="S26" s="46"/>
    </row>
    <row r="27" spans="1:23" s="2" customFormat="1" ht="21" customHeight="1">
      <c r="A27" s="368">
        <v>8</v>
      </c>
      <c r="B27" s="369" t="s">
        <v>224</v>
      </c>
      <c r="C27" s="375" t="s">
        <v>225</v>
      </c>
      <c r="D27" s="376" t="s">
        <v>36</v>
      </c>
      <c r="E27" s="24">
        <f t="shared" si="1"/>
        <v>5912203</v>
      </c>
      <c r="F27" s="31">
        <v>537473</v>
      </c>
      <c r="G27" s="25">
        <v>537473</v>
      </c>
      <c r="H27" s="25">
        <v>671841</v>
      </c>
      <c r="I27" s="25">
        <v>537473</v>
      </c>
      <c r="J27" s="25">
        <v>671841</v>
      </c>
      <c r="K27" s="25">
        <v>403105</v>
      </c>
      <c r="L27" s="25">
        <v>537473</v>
      </c>
      <c r="M27" s="25"/>
      <c r="N27" s="25">
        <v>403105</v>
      </c>
      <c r="O27" s="25">
        <v>671841</v>
      </c>
      <c r="P27" s="25">
        <v>537473</v>
      </c>
      <c r="Q27" s="25">
        <v>403105</v>
      </c>
      <c r="R27" s="127" t="s">
        <v>579</v>
      </c>
      <c r="S27" s="46"/>
    </row>
    <row r="28" spans="1:23" s="3" customFormat="1" ht="21" customHeight="1">
      <c r="A28" s="368">
        <v>9</v>
      </c>
      <c r="B28" s="369" t="s">
        <v>328</v>
      </c>
      <c r="C28" s="370" t="s">
        <v>329</v>
      </c>
      <c r="D28" s="371" t="s">
        <v>36</v>
      </c>
      <c r="E28" s="24">
        <f t="shared" si="1"/>
        <v>8531279</v>
      </c>
      <c r="F28" s="29">
        <v>1218754</v>
      </c>
      <c r="G28" s="155">
        <v>1218754</v>
      </c>
      <c r="H28" s="155">
        <v>1218754</v>
      </c>
      <c r="I28" s="155">
        <v>1218754</v>
      </c>
      <c r="J28" s="155">
        <v>1523443</v>
      </c>
      <c r="K28" s="155">
        <v>914066</v>
      </c>
      <c r="L28" s="155">
        <v>1218754</v>
      </c>
      <c r="M28" s="155"/>
      <c r="N28" s="155"/>
      <c r="O28" s="155"/>
      <c r="P28" s="155"/>
      <c r="Q28" s="155"/>
      <c r="R28" s="377"/>
      <c r="S28" s="173" t="s">
        <v>330</v>
      </c>
    </row>
    <row r="29" spans="1:23" s="2" customFormat="1" ht="22.5" customHeight="1">
      <c r="A29" s="368">
        <v>10</v>
      </c>
      <c r="B29" s="369" t="s">
        <v>335</v>
      </c>
      <c r="C29" s="378" t="s">
        <v>336</v>
      </c>
      <c r="D29" s="371" t="s">
        <v>36</v>
      </c>
      <c r="E29" s="24">
        <f t="shared" si="1"/>
        <v>4586220</v>
      </c>
      <c r="F29" s="29">
        <v>362070</v>
      </c>
      <c r="G29" s="155">
        <v>0</v>
      </c>
      <c r="H29" s="155">
        <v>482760</v>
      </c>
      <c r="I29" s="155">
        <v>482760</v>
      </c>
      <c r="J29" s="155"/>
      <c r="K29" s="155">
        <v>603450</v>
      </c>
      <c r="L29" s="155">
        <v>362070</v>
      </c>
      <c r="M29" s="155">
        <v>482760</v>
      </c>
      <c r="N29" s="155">
        <v>482760</v>
      </c>
      <c r="O29" s="155">
        <v>362070</v>
      </c>
      <c r="P29" s="155">
        <v>603450</v>
      </c>
      <c r="Q29" s="155">
        <v>362070</v>
      </c>
      <c r="R29" s="176" t="s">
        <v>526</v>
      </c>
      <c r="S29" s="175"/>
    </row>
    <row r="30" spans="1:23" s="3" customFormat="1" ht="27" customHeight="1">
      <c r="A30" s="368">
        <v>11</v>
      </c>
      <c r="B30" s="369" t="s">
        <v>331</v>
      </c>
      <c r="C30" s="370" t="s">
        <v>332</v>
      </c>
      <c r="D30" s="371" t="s">
        <v>36</v>
      </c>
      <c r="E30" s="24">
        <f t="shared" si="1"/>
        <v>6180939</v>
      </c>
      <c r="F30" s="29">
        <v>671841</v>
      </c>
      <c r="G30" s="25">
        <v>537473</v>
      </c>
      <c r="H30" s="25">
        <v>671841</v>
      </c>
      <c r="I30" s="25">
        <v>403105</v>
      </c>
      <c r="J30" s="25">
        <v>537473</v>
      </c>
      <c r="K30" s="25">
        <v>537473</v>
      </c>
      <c r="L30" s="25">
        <v>537473</v>
      </c>
      <c r="M30" s="25">
        <v>537473</v>
      </c>
      <c r="N30" s="25">
        <v>537473</v>
      </c>
      <c r="O30" s="25">
        <v>537473</v>
      </c>
      <c r="P30" s="25"/>
      <c r="Q30" s="25">
        <v>671841</v>
      </c>
      <c r="R30" s="83" t="s">
        <v>544</v>
      </c>
      <c r="S30" s="47"/>
    </row>
    <row r="31" spans="1:23" s="2" customFormat="1" ht="21" customHeight="1">
      <c r="A31" s="368">
        <v>12</v>
      </c>
      <c r="B31" s="369" t="s">
        <v>337</v>
      </c>
      <c r="C31" s="370" t="s">
        <v>338</v>
      </c>
      <c r="D31" s="371" t="s">
        <v>36</v>
      </c>
      <c r="E31" s="24">
        <f t="shared" si="1"/>
        <v>8575697</v>
      </c>
      <c r="F31" s="29">
        <v>587358</v>
      </c>
      <c r="G31" s="155">
        <v>587358</v>
      </c>
      <c r="H31" s="155"/>
      <c r="I31" s="155">
        <v>734198</v>
      </c>
      <c r="J31" s="155">
        <v>440519</v>
      </c>
      <c r="K31" s="155">
        <v>587358</v>
      </c>
      <c r="L31" s="155">
        <v>734198</v>
      </c>
      <c r="M31" s="155">
        <v>774428</v>
      </c>
      <c r="N31" s="155">
        <v>1032570</v>
      </c>
      <c r="O31" s="155">
        <v>1032570</v>
      </c>
      <c r="P31" s="155">
        <v>1032570</v>
      </c>
      <c r="Q31" s="155">
        <v>1032570</v>
      </c>
      <c r="R31" s="176" t="s">
        <v>572</v>
      </c>
      <c r="S31" s="175"/>
    </row>
    <row r="32" spans="1:23" s="436" customFormat="1" ht="21" customHeight="1">
      <c r="A32" s="368">
        <v>13</v>
      </c>
      <c r="B32" s="457" t="s">
        <v>529</v>
      </c>
      <c r="C32" s="467" t="s">
        <v>530</v>
      </c>
      <c r="D32" s="468" t="s">
        <v>36</v>
      </c>
      <c r="E32" s="24">
        <f t="shared" si="1"/>
        <v>2015524</v>
      </c>
      <c r="F32" s="463"/>
      <c r="G32" s="464"/>
      <c r="H32" s="464"/>
      <c r="I32" s="464"/>
      <c r="J32" s="464"/>
      <c r="K32" s="464"/>
      <c r="L32" s="464"/>
      <c r="M32" s="464"/>
      <c r="N32" s="464">
        <v>403105</v>
      </c>
      <c r="O32" s="464">
        <v>671841</v>
      </c>
      <c r="P32" s="464">
        <v>403105</v>
      </c>
      <c r="Q32" s="464">
        <v>537473</v>
      </c>
      <c r="R32" s="484"/>
      <c r="S32" s="175"/>
    </row>
    <row r="33" spans="1:19" s="3" customFormat="1" ht="21" customHeight="1">
      <c r="A33" s="368">
        <v>14</v>
      </c>
      <c r="B33" s="369" t="s">
        <v>239</v>
      </c>
      <c r="C33" s="375" t="s">
        <v>240</v>
      </c>
      <c r="D33" s="376" t="s">
        <v>36</v>
      </c>
      <c r="E33" s="24">
        <f t="shared" si="1"/>
        <v>13204157</v>
      </c>
      <c r="F33" s="31">
        <v>1123758</v>
      </c>
      <c r="G33" s="25">
        <v>1123758</v>
      </c>
      <c r="H33" s="25">
        <v>1123758</v>
      </c>
      <c r="I33" s="25">
        <v>1123758</v>
      </c>
      <c r="J33" s="25">
        <v>1123758</v>
      </c>
      <c r="K33" s="25">
        <v>1123758</v>
      </c>
      <c r="L33" s="25">
        <v>1123758</v>
      </c>
      <c r="M33" s="25">
        <v>1123758</v>
      </c>
      <c r="N33" s="25">
        <v>1123758</v>
      </c>
      <c r="O33" s="25">
        <v>842819</v>
      </c>
      <c r="P33" s="25">
        <v>1123758</v>
      </c>
      <c r="Q33" s="25">
        <v>1123758</v>
      </c>
      <c r="R33" s="48"/>
      <c r="S33" s="47" t="s">
        <v>241</v>
      </c>
    </row>
    <row r="34" spans="1:19" s="2" customFormat="1" ht="21" customHeight="1">
      <c r="A34" s="368">
        <v>15</v>
      </c>
      <c r="B34" s="369" t="s">
        <v>242</v>
      </c>
      <c r="C34" s="375" t="s">
        <v>243</v>
      </c>
      <c r="D34" s="376" t="s">
        <v>36</v>
      </c>
      <c r="E34" s="24">
        <f t="shared" si="1"/>
        <v>8779189</v>
      </c>
      <c r="F34" s="31">
        <v>686002</v>
      </c>
      <c r="G34" s="25">
        <v>686002</v>
      </c>
      <c r="H34" s="25">
        <v>857502</v>
      </c>
      <c r="I34" s="25">
        <v>686002</v>
      </c>
      <c r="J34" s="25">
        <v>857502</v>
      </c>
      <c r="K34" s="25">
        <v>686002</v>
      </c>
      <c r="L34" s="25">
        <v>857502</v>
      </c>
      <c r="M34" s="25">
        <v>692535</v>
      </c>
      <c r="N34" s="25">
        <v>692535</v>
      </c>
      <c r="O34" s="25">
        <v>692535</v>
      </c>
      <c r="P34" s="25">
        <v>692535</v>
      </c>
      <c r="Q34" s="25">
        <v>692535</v>
      </c>
      <c r="R34" s="45"/>
      <c r="S34" s="46"/>
    </row>
    <row r="35" spans="1:19" s="2" customFormat="1" ht="16.5" customHeight="1">
      <c r="A35" s="368">
        <v>16</v>
      </c>
      <c r="B35" s="369" t="s">
        <v>244</v>
      </c>
      <c r="C35" s="375" t="s">
        <v>245</v>
      </c>
      <c r="D35" s="376" t="s">
        <v>36</v>
      </c>
      <c r="E35" s="24">
        <f t="shared" si="1"/>
        <v>5972953</v>
      </c>
      <c r="F35" s="31">
        <v>609485</v>
      </c>
      <c r="G35" s="25">
        <v>609485</v>
      </c>
      <c r="H35" s="25">
        <v>487588</v>
      </c>
      <c r="I35" s="25">
        <v>609485</v>
      </c>
      <c r="J35" s="25"/>
      <c r="K35" s="25">
        <v>609485</v>
      </c>
      <c r="L35" s="25">
        <v>487588</v>
      </c>
      <c r="M35" s="25">
        <v>609485</v>
      </c>
      <c r="N35" s="25">
        <v>609485</v>
      </c>
      <c r="O35" s="25">
        <v>487588</v>
      </c>
      <c r="P35" s="25">
        <v>487588</v>
      </c>
      <c r="Q35" s="25">
        <v>365691</v>
      </c>
      <c r="R35" s="127" t="s">
        <v>525</v>
      </c>
      <c r="S35" s="46"/>
    </row>
    <row r="36" spans="1:19" s="436" customFormat="1" ht="16.5" customHeight="1">
      <c r="A36" s="368">
        <v>17</v>
      </c>
      <c r="B36" s="457" t="s">
        <v>511</v>
      </c>
      <c r="C36" s="458" t="s">
        <v>512</v>
      </c>
      <c r="D36" s="439" t="s">
        <v>36</v>
      </c>
      <c r="E36" s="24">
        <f t="shared" si="1"/>
        <v>3210354</v>
      </c>
      <c r="F36" s="459"/>
      <c r="G36" s="460">
        <v>253449</v>
      </c>
      <c r="H36" s="460">
        <v>253449</v>
      </c>
      <c r="I36" s="460">
        <v>253449</v>
      </c>
      <c r="J36" s="460">
        <v>253449</v>
      </c>
      <c r="K36" s="460">
        <v>253449</v>
      </c>
      <c r="L36" s="460">
        <v>253449</v>
      </c>
      <c r="M36" s="460">
        <v>253449</v>
      </c>
      <c r="N36" s="460">
        <v>253449</v>
      </c>
      <c r="O36" s="460">
        <v>422415</v>
      </c>
      <c r="P36" s="460">
        <v>422415</v>
      </c>
      <c r="Q36" s="460">
        <v>337932</v>
      </c>
      <c r="R36" s="461"/>
      <c r="S36" s="46"/>
    </row>
    <row r="37" spans="1:19" s="2" customFormat="1" ht="21" customHeight="1">
      <c r="A37" s="368">
        <v>18</v>
      </c>
      <c r="B37" s="369" t="s">
        <v>229</v>
      </c>
      <c r="C37" s="375" t="s">
        <v>230</v>
      </c>
      <c r="D37" s="376" t="s">
        <v>36</v>
      </c>
      <c r="E37" s="24">
        <f t="shared" si="1"/>
        <v>6180939</v>
      </c>
      <c r="F37" s="31">
        <v>0</v>
      </c>
      <c r="G37" s="25">
        <v>537473</v>
      </c>
      <c r="H37" s="25">
        <v>537473</v>
      </c>
      <c r="I37" s="25">
        <v>403105</v>
      </c>
      <c r="J37" s="25">
        <v>671841</v>
      </c>
      <c r="K37" s="25">
        <v>537473</v>
      </c>
      <c r="L37" s="25">
        <v>671841</v>
      </c>
      <c r="M37" s="25">
        <v>537473</v>
      </c>
      <c r="N37" s="25">
        <v>537473</v>
      </c>
      <c r="O37" s="25">
        <v>537473</v>
      </c>
      <c r="P37" s="25">
        <v>671841</v>
      </c>
      <c r="Q37" s="25">
        <v>537473</v>
      </c>
      <c r="R37" s="48" t="s">
        <v>507</v>
      </c>
      <c r="S37" s="46"/>
    </row>
    <row r="38" spans="1:19" s="2" customFormat="1" ht="21" customHeight="1">
      <c r="A38" s="368">
        <v>19</v>
      </c>
      <c r="B38" s="369" t="s">
        <v>237</v>
      </c>
      <c r="C38" s="375" t="s">
        <v>238</v>
      </c>
      <c r="D38" s="376" t="s">
        <v>36</v>
      </c>
      <c r="E38" s="24">
        <f t="shared" si="1"/>
        <v>7261117</v>
      </c>
      <c r="F38" s="31">
        <v>710060</v>
      </c>
      <c r="G38" s="25">
        <v>0</v>
      </c>
      <c r="H38" s="25">
        <v>1183433</v>
      </c>
      <c r="I38" s="25">
        <v>946746</v>
      </c>
      <c r="J38" s="25">
        <v>535864</v>
      </c>
      <c r="K38" s="25">
        <v>535864</v>
      </c>
      <c r="L38" s="25">
        <v>535864</v>
      </c>
      <c r="M38" s="25">
        <v>669830</v>
      </c>
      <c r="N38" s="25">
        <v>535864</v>
      </c>
      <c r="O38" s="25">
        <v>401898</v>
      </c>
      <c r="P38" s="25">
        <v>669830</v>
      </c>
      <c r="Q38" s="25">
        <v>535864</v>
      </c>
      <c r="R38" s="48" t="s">
        <v>509</v>
      </c>
      <c r="S38" s="46"/>
    </row>
    <row r="39" spans="1:19" s="2" customFormat="1" ht="21" customHeight="1">
      <c r="A39" s="368">
        <v>20</v>
      </c>
      <c r="B39" s="369" t="s">
        <v>233</v>
      </c>
      <c r="C39" s="375" t="s">
        <v>234</v>
      </c>
      <c r="D39" s="376" t="s">
        <v>36</v>
      </c>
      <c r="E39" s="24">
        <f t="shared" si="1"/>
        <v>6338907</v>
      </c>
      <c r="F39" s="31">
        <v>0</v>
      </c>
      <c r="G39" s="25">
        <v>0</v>
      </c>
      <c r="H39" s="25"/>
      <c r="I39" s="25"/>
      <c r="J39" s="25">
        <v>874332</v>
      </c>
      <c r="K39" s="25">
        <v>1092915</v>
      </c>
      <c r="L39" s="25">
        <v>874332</v>
      </c>
      <c r="M39" s="25">
        <v>874332</v>
      </c>
      <c r="N39" s="25">
        <v>655749</v>
      </c>
      <c r="O39" s="25">
        <v>1092915</v>
      </c>
      <c r="P39" s="25">
        <v>874332</v>
      </c>
      <c r="Q39" s="25"/>
      <c r="R39" s="48" t="s">
        <v>562</v>
      </c>
      <c r="S39" s="46"/>
    </row>
    <row r="40" spans="1:19" s="2" customFormat="1" ht="21" customHeight="1">
      <c r="A40" s="368">
        <v>21</v>
      </c>
      <c r="B40" s="369" t="s">
        <v>231</v>
      </c>
      <c r="C40" s="375" t="s">
        <v>232</v>
      </c>
      <c r="D40" s="376" t="s">
        <v>36</v>
      </c>
      <c r="E40" s="24">
        <f t="shared" si="1"/>
        <v>7730193</v>
      </c>
      <c r="F40" s="31">
        <v>687128</v>
      </c>
      <c r="G40" s="25">
        <v>858911</v>
      </c>
      <c r="H40" s="25">
        <v>515346</v>
      </c>
      <c r="I40" s="25">
        <v>687128</v>
      </c>
      <c r="J40" s="25">
        <v>687128</v>
      </c>
      <c r="K40" s="25"/>
      <c r="L40" s="25">
        <v>515346</v>
      </c>
      <c r="M40" s="25">
        <v>858911</v>
      </c>
      <c r="N40" s="25">
        <v>687128</v>
      </c>
      <c r="O40" s="25">
        <v>858911</v>
      </c>
      <c r="P40" s="25">
        <v>687128</v>
      </c>
      <c r="Q40" s="25">
        <v>687128</v>
      </c>
      <c r="R40" s="48" t="s">
        <v>575</v>
      </c>
      <c r="S40" s="46"/>
    </row>
    <row r="41" spans="1:19" s="2" customFormat="1" ht="21" customHeight="1">
      <c r="A41" s="368">
        <v>22</v>
      </c>
      <c r="B41" s="369" t="s">
        <v>235</v>
      </c>
      <c r="C41" s="379" t="s">
        <v>236</v>
      </c>
      <c r="D41" s="376" t="s">
        <v>36</v>
      </c>
      <c r="E41" s="24">
        <f t="shared" si="1"/>
        <v>6180939</v>
      </c>
      <c r="F41" s="31">
        <v>671841</v>
      </c>
      <c r="G41" s="25">
        <v>403105</v>
      </c>
      <c r="H41" s="25">
        <v>537473</v>
      </c>
      <c r="I41" s="25">
        <v>537473</v>
      </c>
      <c r="J41" s="25">
        <v>537473</v>
      </c>
      <c r="K41" s="25">
        <v>537473</v>
      </c>
      <c r="L41" s="25"/>
      <c r="M41" s="25">
        <v>537473</v>
      </c>
      <c r="N41" s="25">
        <v>671841</v>
      </c>
      <c r="O41" s="25">
        <v>537473</v>
      </c>
      <c r="P41" s="25">
        <v>537473</v>
      </c>
      <c r="Q41" s="25">
        <v>671841</v>
      </c>
      <c r="R41" s="48" t="s">
        <v>577</v>
      </c>
      <c r="S41" s="46"/>
    </row>
    <row r="42" spans="1:19" s="3" customFormat="1" ht="21" customHeight="1">
      <c r="A42" s="368">
        <v>23</v>
      </c>
      <c r="B42" s="369" t="s">
        <v>226</v>
      </c>
      <c r="C42" s="375" t="s">
        <v>227</v>
      </c>
      <c r="D42" s="376" t="s">
        <v>36</v>
      </c>
      <c r="E42" s="24">
        <f t="shared" si="1"/>
        <v>12960057</v>
      </c>
      <c r="F42" s="31">
        <v>1496221</v>
      </c>
      <c r="G42" s="465">
        <v>1196977</v>
      </c>
      <c r="H42" s="25">
        <v>1207866</v>
      </c>
      <c r="I42" s="25">
        <v>1207866</v>
      </c>
      <c r="J42" s="25">
        <v>905899</v>
      </c>
      <c r="K42" s="25">
        <v>905899</v>
      </c>
      <c r="L42" s="25">
        <v>1207866</v>
      </c>
      <c r="M42" s="25">
        <v>1509832</v>
      </c>
      <c r="N42" s="25">
        <v>905899</v>
      </c>
      <c r="O42" s="25">
        <v>1207866</v>
      </c>
      <c r="P42" s="25"/>
      <c r="Q42" s="25">
        <v>1207866</v>
      </c>
      <c r="R42" s="129" t="s">
        <v>544</v>
      </c>
      <c r="S42" s="47" t="s">
        <v>228</v>
      </c>
    </row>
    <row r="43" spans="1:19" s="3" customFormat="1" ht="21" customHeight="1">
      <c r="A43" s="368">
        <v>24</v>
      </c>
      <c r="B43" s="369" t="s">
        <v>284</v>
      </c>
      <c r="C43" s="375" t="s">
        <v>285</v>
      </c>
      <c r="D43" s="376" t="s">
        <v>36</v>
      </c>
      <c r="E43" s="24">
        <f t="shared" si="1"/>
        <v>7299329</v>
      </c>
      <c r="F43" s="31">
        <v>695174</v>
      </c>
      <c r="G43" s="25">
        <v>695174</v>
      </c>
      <c r="H43" s="25">
        <v>521381</v>
      </c>
      <c r="I43" s="25">
        <v>695174</v>
      </c>
      <c r="J43" s="25">
        <v>695174</v>
      </c>
      <c r="K43" s="25">
        <v>695174</v>
      </c>
      <c r="L43" s="25">
        <v>868968</v>
      </c>
      <c r="M43" s="25">
        <v>695174</v>
      </c>
      <c r="N43" s="25">
        <v>521381</v>
      </c>
      <c r="O43" s="25">
        <v>521381</v>
      </c>
      <c r="P43" s="25">
        <v>695174</v>
      </c>
      <c r="Q43" s="25"/>
      <c r="R43" s="130"/>
      <c r="S43" s="47" t="s">
        <v>286</v>
      </c>
    </row>
    <row r="44" spans="1:19" s="2" customFormat="1" ht="21" customHeight="1">
      <c r="A44" s="368">
        <v>25</v>
      </c>
      <c r="B44" s="369" t="s">
        <v>289</v>
      </c>
      <c r="C44" s="375" t="s">
        <v>290</v>
      </c>
      <c r="D44" s="376" t="s">
        <v>36</v>
      </c>
      <c r="E44" s="24">
        <f t="shared" si="1"/>
        <v>5403697</v>
      </c>
      <c r="F44" s="31">
        <v>365691</v>
      </c>
      <c r="G44" s="25">
        <v>609485</v>
      </c>
      <c r="H44" s="25">
        <v>487588</v>
      </c>
      <c r="I44" s="25">
        <v>487588</v>
      </c>
      <c r="J44" s="25">
        <v>487588</v>
      </c>
      <c r="K44" s="25">
        <v>365691</v>
      </c>
      <c r="L44" s="25">
        <v>487588</v>
      </c>
      <c r="M44" s="25">
        <v>365691</v>
      </c>
      <c r="N44" s="25">
        <v>537473</v>
      </c>
      <c r="O44" s="25">
        <v>537473</v>
      </c>
      <c r="P44" s="25">
        <v>671841</v>
      </c>
      <c r="Q44" s="25"/>
      <c r="R44" s="128" t="s">
        <v>561</v>
      </c>
      <c r="S44" s="46"/>
    </row>
    <row r="45" spans="1:19" s="2" customFormat="1" ht="21" customHeight="1">
      <c r="A45" s="368">
        <v>26</v>
      </c>
      <c r="B45" s="369" t="s">
        <v>291</v>
      </c>
      <c r="C45" s="375" t="s">
        <v>292</v>
      </c>
      <c r="D45" s="376" t="s">
        <v>36</v>
      </c>
      <c r="E45" s="24">
        <f t="shared" si="1"/>
        <v>5485365</v>
      </c>
      <c r="F45" s="31">
        <v>487588</v>
      </c>
      <c r="G45" s="25">
        <v>487588</v>
      </c>
      <c r="H45" s="25">
        <v>487588</v>
      </c>
      <c r="I45" s="25">
        <v>609485</v>
      </c>
      <c r="J45" s="25">
        <v>487588</v>
      </c>
      <c r="K45" s="25"/>
      <c r="L45" s="25">
        <v>487588</v>
      </c>
      <c r="M45" s="25">
        <v>487588</v>
      </c>
      <c r="N45" s="25">
        <v>487588</v>
      </c>
      <c r="O45" s="25">
        <v>487588</v>
      </c>
      <c r="P45" s="25">
        <v>365691</v>
      </c>
      <c r="Q45" s="25">
        <v>609485</v>
      </c>
      <c r="R45" s="48" t="s">
        <v>574</v>
      </c>
      <c r="S45" s="46"/>
    </row>
    <row r="46" spans="1:19" s="2" customFormat="1" ht="21" customHeight="1">
      <c r="A46" s="368">
        <v>27</v>
      </c>
      <c r="B46" s="369" t="s">
        <v>287</v>
      </c>
      <c r="C46" s="375" t="s">
        <v>288</v>
      </c>
      <c r="D46" s="376" t="s">
        <v>36</v>
      </c>
      <c r="E46" s="24">
        <f t="shared" si="1"/>
        <v>7219352</v>
      </c>
      <c r="F46" s="31">
        <v>653335</v>
      </c>
      <c r="G46" s="25">
        <v>653335</v>
      </c>
      <c r="H46" s="25">
        <v>653335</v>
      </c>
      <c r="I46" s="25">
        <v>490001</v>
      </c>
      <c r="J46" s="25">
        <v>653335</v>
      </c>
      <c r="K46" s="25">
        <v>653335</v>
      </c>
      <c r="L46" s="25">
        <v>653335</v>
      </c>
      <c r="M46" s="25"/>
      <c r="N46" s="25">
        <v>653335</v>
      </c>
      <c r="O46" s="25">
        <v>653335</v>
      </c>
      <c r="P46" s="25">
        <v>816669</v>
      </c>
      <c r="Q46" s="25">
        <v>686002</v>
      </c>
      <c r="R46" s="128" t="s">
        <v>579</v>
      </c>
      <c r="S46" s="46"/>
    </row>
    <row r="47" spans="1:19" s="436" customFormat="1" ht="21" customHeight="1">
      <c r="A47" s="368">
        <v>28</v>
      </c>
      <c r="B47" s="457" t="s">
        <v>514</v>
      </c>
      <c r="C47" s="458" t="s">
        <v>487</v>
      </c>
      <c r="D47" s="439" t="s">
        <v>36</v>
      </c>
      <c r="E47" s="24">
        <f t="shared" si="1"/>
        <v>3577254</v>
      </c>
      <c r="F47" s="459"/>
      <c r="G47" s="460">
        <v>282415</v>
      </c>
      <c r="H47" s="460">
        <v>376553</v>
      </c>
      <c r="I47" s="460">
        <v>376553</v>
      </c>
      <c r="J47" s="460">
        <v>470691</v>
      </c>
      <c r="K47" s="460">
        <v>376553</v>
      </c>
      <c r="L47" s="460">
        <v>376553</v>
      </c>
      <c r="M47" s="460">
        <v>376553</v>
      </c>
      <c r="N47" s="460">
        <v>282415</v>
      </c>
      <c r="O47" s="460">
        <v>282415</v>
      </c>
      <c r="P47" s="460">
        <v>376553</v>
      </c>
      <c r="Q47" s="460"/>
      <c r="R47" s="466" t="s">
        <v>561</v>
      </c>
      <c r="S47" s="46"/>
    </row>
    <row r="48" spans="1:19" s="3" customFormat="1" ht="21" customHeight="1">
      <c r="A48" s="368">
        <v>29</v>
      </c>
      <c r="B48" s="369" t="s">
        <v>259</v>
      </c>
      <c r="C48" s="375" t="s">
        <v>260</v>
      </c>
      <c r="D48" s="376" t="s">
        <v>36</v>
      </c>
      <c r="E48" s="24">
        <f t="shared" si="1"/>
        <v>14088546</v>
      </c>
      <c r="F48" s="31">
        <v>1294065</v>
      </c>
      <c r="G48" s="25">
        <v>1088892</v>
      </c>
      <c r="H48" s="25">
        <v>1361115</v>
      </c>
      <c r="I48" s="25">
        <v>1361115</v>
      </c>
      <c r="J48" s="25">
        <v>1361115</v>
      </c>
      <c r="K48" s="25"/>
      <c r="L48" s="25">
        <v>1361115</v>
      </c>
      <c r="M48" s="25">
        <v>1361115</v>
      </c>
      <c r="N48" s="25">
        <v>1088892</v>
      </c>
      <c r="O48" s="25">
        <v>1361115</v>
      </c>
      <c r="P48" s="25">
        <v>1361115</v>
      </c>
      <c r="Q48" s="25">
        <v>1088892</v>
      </c>
      <c r="R48" s="127" t="s">
        <v>574</v>
      </c>
      <c r="S48" s="47"/>
    </row>
    <row r="49" spans="1:19" s="3" customFormat="1" ht="24" customHeight="1">
      <c r="A49" s="368">
        <v>30</v>
      </c>
      <c r="B49" s="369" t="s">
        <v>254</v>
      </c>
      <c r="C49" s="375" t="s">
        <v>255</v>
      </c>
      <c r="D49" s="376" t="s">
        <v>36</v>
      </c>
      <c r="E49" s="24">
        <f t="shared" si="1"/>
        <v>7514990</v>
      </c>
      <c r="F49" s="31">
        <v>699069</v>
      </c>
      <c r="G49" s="25">
        <v>524301</v>
      </c>
      <c r="H49" s="25">
        <v>699069</v>
      </c>
      <c r="I49" s="25">
        <v>699069</v>
      </c>
      <c r="J49" s="25">
        <v>699069</v>
      </c>
      <c r="K49" s="25">
        <v>699069</v>
      </c>
      <c r="L49" s="25">
        <v>699069</v>
      </c>
      <c r="M49" s="25">
        <v>873836</v>
      </c>
      <c r="N49" s="25">
        <v>699069</v>
      </c>
      <c r="O49" s="25">
        <v>699069</v>
      </c>
      <c r="P49" s="25"/>
      <c r="Q49" s="25">
        <v>524301</v>
      </c>
      <c r="R49" s="127" t="s">
        <v>544</v>
      </c>
      <c r="S49" s="47" t="s">
        <v>256</v>
      </c>
    </row>
    <row r="50" spans="1:19" s="2" customFormat="1" ht="22.5" customHeight="1">
      <c r="A50" s="368">
        <v>31</v>
      </c>
      <c r="B50" s="369" t="s">
        <v>263</v>
      </c>
      <c r="C50" s="375" t="s">
        <v>264</v>
      </c>
      <c r="D50" s="376" t="s">
        <v>36</v>
      </c>
      <c r="E50" s="24">
        <f t="shared" si="1"/>
        <v>5777835</v>
      </c>
      <c r="F50" s="114">
        <v>537473</v>
      </c>
      <c r="G50" s="380">
        <v>403105</v>
      </c>
      <c r="H50" s="25">
        <v>537473</v>
      </c>
      <c r="I50" s="25">
        <v>537473</v>
      </c>
      <c r="J50" s="25">
        <v>403105</v>
      </c>
      <c r="K50" s="25">
        <v>671841</v>
      </c>
      <c r="L50" s="25">
        <v>537473</v>
      </c>
      <c r="M50" s="25">
        <v>537473</v>
      </c>
      <c r="N50" s="25">
        <v>537473</v>
      </c>
      <c r="O50" s="25">
        <v>537473</v>
      </c>
      <c r="P50" s="25">
        <v>537473</v>
      </c>
      <c r="Q50" s="25"/>
      <c r="R50" s="130" t="s">
        <v>561</v>
      </c>
      <c r="S50" s="46"/>
    </row>
    <row r="51" spans="1:19" s="2" customFormat="1" ht="21" customHeight="1">
      <c r="A51" s="368">
        <v>32</v>
      </c>
      <c r="B51" s="369" t="s">
        <v>257</v>
      </c>
      <c r="C51" s="375" t="s">
        <v>258</v>
      </c>
      <c r="D51" s="376" t="s">
        <v>36</v>
      </c>
      <c r="E51" s="24">
        <f t="shared" si="1"/>
        <v>7815886</v>
      </c>
      <c r="F51" s="31">
        <v>748278</v>
      </c>
      <c r="G51" s="25">
        <v>561209</v>
      </c>
      <c r="H51" s="25">
        <v>748278</v>
      </c>
      <c r="I51" s="25">
        <v>561209</v>
      </c>
      <c r="J51" s="25">
        <v>748278</v>
      </c>
      <c r="K51" s="25">
        <v>748278</v>
      </c>
      <c r="L51" s="25">
        <v>748278</v>
      </c>
      <c r="M51" s="25">
        <v>748278</v>
      </c>
      <c r="N51" s="25">
        <v>601036</v>
      </c>
      <c r="O51" s="25">
        <v>801382</v>
      </c>
      <c r="P51" s="25">
        <v>801382</v>
      </c>
      <c r="Q51" s="25"/>
      <c r="R51" s="127" t="s">
        <v>561</v>
      </c>
      <c r="S51" s="46"/>
    </row>
    <row r="52" spans="1:19" s="2" customFormat="1" ht="25.5" customHeight="1">
      <c r="A52" s="368">
        <v>33</v>
      </c>
      <c r="B52" s="369" t="s">
        <v>261</v>
      </c>
      <c r="C52" s="375" t="s">
        <v>262</v>
      </c>
      <c r="D52" s="376" t="s">
        <v>36</v>
      </c>
      <c r="E52" s="24">
        <f t="shared" si="1"/>
        <v>7472519</v>
      </c>
      <c r="F52" s="114">
        <v>653335</v>
      </c>
      <c r="G52" s="25">
        <v>653335</v>
      </c>
      <c r="H52" s="25">
        <v>653335</v>
      </c>
      <c r="I52" s="25">
        <v>816669</v>
      </c>
      <c r="J52" s="25">
        <v>653335</v>
      </c>
      <c r="K52" s="25">
        <v>816669</v>
      </c>
      <c r="L52" s="25">
        <v>653335</v>
      </c>
      <c r="M52" s="25"/>
      <c r="N52" s="25">
        <v>514501</v>
      </c>
      <c r="O52" s="25">
        <v>514501</v>
      </c>
      <c r="P52" s="25">
        <v>857502</v>
      </c>
      <c r="Q52" s="25">
        <v>686002</v>
      </c>
      <c r="R52" s="129" t="s">
        <v>579</v>
      </c>
      <c r="S52" s="46"/>
    </row>
    <row r="53" spans="1:19" s="2" customFormat="1" ht="21" customHeight="1">
      <c r="A53" s="368">
        <v>34</v>
      </c>
      <c r="B53" s="369" t="s">
        <v>192</v>
      </c>
      <c r="C53" s="375" t="s">
        <v>193</v>
      </c>
      <c r="D53" s="376" t="s">
        <v>36</v>
      </c>
      <c r="E53" s="24">
        <f t="shared" si="1"/>
        <v>11157120</v>
      </c>
      <c r="F53" s="31">
        <v>836784</v>
      </c>
      <c r="G53" s="25">
        <v>1115712</v>
      </c>
      <c r="H53" s="25">
        <v>1394640</v>
      </c>
      <c r="I53" s="25"/>
      <c r="J53" s="25">
        <v>1115712</v>
      </c>
      <c r="K53" s="25"/>
      <c r="L53" s="25">
        <v>836784</v>
      </c>
      <c r="M53" s="25">
        <v>1115712</v>
      </c>
      <c r="N53" s="25">
        <v>1394640</v>
      </c>
      <c r="O53" s="25">
        <v>1115712</v>
      </c>
      <c r="P53" s="25">
        <v>1115712</v>
      </c>
      <c r="Q53" s="25">
        <v>1115712</v>
      </c>
      <c r="R53" s="48" t="s">
        <v>576</v>
      </c>
      <c r="S53" s="46"/>
    </row>
    <row r="54" spans="1:19" s="2" customFormat="1" ht="21" customHeight="1">
      <c r="A54" s="368">
        <v>35</v>
      </c>
      <c r="B54" s="369" t="s">
        <v>194</v>
      </c>
      <c r="C54" s="375" t="s">
        <v>195</v>
      </c>
      <c r="D54" s="376" t="s">
        <v>36</v>
      </c>
      <c r="E54" s="24">
        <f t="shared" si="1"/>
        <v>7606452</v>
      </c>
      <c r="F54" s="31">
        <v>0</v>
      </c>
      <c r="G54" s="25">
        <v>514501</v>
      </c>
      <c r="H54" s="25">
        <v>686002</v>
      </c>
      <c r="I54" s="25">
        <v>865669</v>
      </c>
      <c r="J54" s="25">
        <v>692535</v>
      </c>
      <c r="K54" s="25">
        <v>519401</v>
      </c>
      <c r="L54" s="25">
        <v>692535</v>
      </c>
      <c r="M54" s="25">
        <v>692535</v>
      </c>
      <c r="N54" s="25">
        <v>692535</v>
      </c>
      <c r="O54" s="25">
        <v>692535</v>
      </c>
      <c r="P54" s="25">
        <v>692535</v>
      </c>
      <c r="Q54" s="25">
        <v>865669</v>
      </c>
      <c r="R54" s="48" t="s">
        <v>507</v>
      </c>
      <c r="S54" s="46"/>
    </row>
    <row r="55" spans="1:19" s="3" customFormat="1" ht="21" customHeight="1">
      <c r="A55" s="368">
        <v>36</v>
      </c>
      <c r="B55" s="369" t="s">
        <v>189</v>
      </c>
      <c r="C55" s="375" t="s">
        <v>190</v>
      </c>
      <c r="D55" s="376" t="s">
        <v>36</v>
      </c>
      <c r="E55" s="24">
        <f t="shared" si="1"/>
        <v>5902548</v>
      </c>
      <c r="F55" s="31">
        <v>537473</v>
      </c>
      <c r="G55" s="25">
        <v>671841</v>
      </c>
      <c r="H55" s="25">
        <v>537473</v>
      </c>
      <c r="I55" s="25">
        <v>537473</v>
      </c>
      <c r="J55" s="25">
        <v>403105</v>
      </c>
      <c r="K55" s="25">
        <v>537473</v>
      </c>
      <c r="L55" s="25">
        <v>537473</v>
      </c>
      <c r="M55" s="25">
        <v>671841</v>
      </c>
      <c r="N55" s="25">
        <v>587358</v>
      </c>
      <c r="O55" s="25">
        <v>440519</v>
      </c>
      <c r="P55" s="25">
        <v>440519</v>
      </c>
      <c r="Q55" s="25"/>
      <c r="R55" s="129" t="s">
        <v>561</v>
      </c>
      <c r="S55" s="47" t="s">
        <v>191</v>
      </c>
    </row>
    <row r="56" spans="1:19" s="2" customFormat="1" ht="21" customHeight="1">
      <c r="A56" s="368">
        <v>37</v>
      </c>
      <c r="B56" s="369" t="s">
        <v>196</v>
      </c>
      <c r="C56" s="375" t="s">
        <v>197</v>
      </c>
      <c r="D56" s="376" t="s">
        <v>36</v>
      </c>
      <c r="E56" s="24">
        <f t="shared" si="1"/>
        <v>5416565</v>
      </c>
      <c r="F56" s="31">
        <v>615519</v>
      </c>
      <c r="G56" s="25">
        <v>492415</v>
      </c>
      <c r="H56" s="25">
        <v>369311</v>
      </c>
      <c r="I56" s="25">
        <v>492415</v>
      </c>
      <c r="J56" s="25">
        <v>492415</v>
      </c>
      <c r="K56" s="25">
        <v>492415</v>
      </c>
      <c r="L56" s="25">
        <v>615519</v>
      </c>
      <c r="M56" s="25">
        <v>492415</v>
      </c>
      <c r="N56" s="25">
        <v>492415</v>
      </c>
      <c r="O56" s="25">
        <v>369311</v>
      </c>
      <c r="P56" s="25"/>
      <c r="Q56" s="25">
        <v>492415</v>
      </c>
      <c r="R56" s="127" t="s">
        <v>544</v>
      </c>
      <c r="S56" s="46"/>
    </row>
    <row r="57" spans="1:19" s="2" customFormat="1" ht="21" customHeight="1">
      <c r="A57" s="368">
        <v>38</v>
      </c>
      <c r="B57" s="369" t="s">
        <v>198</v>
      </c>
      <c r="C57" s="381" t="s">
        <v>199</v>
      </c>
      <c r="D57" s="376" t="s">
        <v>36</v>
      </c>
      <c r="E57" s="24">
        <f t="shared" si="1"/>
        <v>4296562</v>
      </c>
      <c r="F57" s="31">
        <v>0</v>
      </c>
      <c r="G57" s="25">
        <v>429656</v>
      </c>
      <c r="H57" s="25">
        <v>429656</v>
      </c>
      <c r="I57" s="25">
        <v>429656</v>
      </c>
      <c r="J57" s="25">
        <v>537071</v>
      </c>
      <c r="K57" s="25">
        <v>429656</v>
      </c>
      <c r="L57" s="25">
        <v>429656</v>
      </c>
      <c r="M57" s="25">
        <v>322242</v>
      </c>
      <c r="N57" s="25">
        <v>429656</v>
      </c>
      <c r="O57" s="25">
        <v>537071</v>
      </c>
      <c r="P57" s="25"/>
      <c r="Q57" s="25">
        <v>322242</v>
      </c>
      <c r="R57" s="48" t="s">
        <v>545</v>
      </c>
      <c r="S57" s="46"/>
    </row>
    <row r="58" spans="1:19" s="2" customFormat="1" ht="28.5" customHeight="1">
      <c r="A58" s="368">
        <v>39</v>
      </c>
      <c r="B58" s="369" t="s">
        <v>272</v>
      </c>
      <c r="C58" s="375" t="s">
        <v>273</v>
      </c>
      <c r="D58" s="376" t="s">
        <v>36</v>
      </c>
      <c r="E58" s="24">
        <f t="shared" si="1"/>
        <v>12094481</v>
      </c>
      <c r="F58" s="31">
        <v>1290713</v>
      </c>
      <c r="G58" s="25">
        <v>774428</v>
      </c>
      <c r="H58" s="25">
        <v>1032570</v>
      </c>
      <c r="I58" s="25">
        <v>774428</v>
      </c>
      <c r="J58" s="25">
        <v>1032570</v>
      </c>
      <c r="K58" s="25">
        <v>774428</v>
      </c>
      <c r="L58" s="25">
        <v>1115712</v>
      </c>
      <c r="M58" s="25">
        <v>1115712</v>
      </c>
      <c r="N58" s="25">
        <v>1115712</v>
      </c>
      <c r="O58" s="25">
        <v>1115712</v>
      </c>
      <c r="P58" s="25">
        <v>836784</v>
      </c>
      <c r="Q58" s="25">
        <v>1115712</v>
      </c>
      <c r="R58" s="130"/>
      <c r="S58" s="46"/>
    </row>
    <row r="59" spans="1:19" s="2" customFormat="1" ht="21" customHeight="1">
      <c r="A59" s="368">
        <v>40</v>
      </c>
      <c r="B59" s="369" t="s">
        <v>274</v>
      </c>
      <c r="C59" s="375" t="s">
        <v>275</v>
      </c>
      <c r="D59" s="376" t="s">
        <v>36</v>
      </c>
      <c r="E59" s="24">
        <f t="shared" si="1"/>
        <v>4403974</v>
      </c>
      <c r="F59" s="31">
        <v>429656</v>
      </c>
      <c r="G59" s="25">
        <v>322242</v>
      </c>
      <c r="H59" s="25">
        <v>322242</v>
      </c>
      <c r="I59" s="25">
        <v>429656</v>
      </c>
      <c r="J59" s="25">
        <v>322242</v>
      </c>
      <c r="K59" s="25">
        <v>429656</v>
      </c>
      <c r="L59" s="25">
        <v>429656</v>
      </c>
      <c r="M59" s="25">
        <v>322242</v>
      </c>
      <c r="N59" s="25">
        <v>322242</v>
      </c>
      <c r="O59" s="25">
        <v>322242</v>
      </c>
      <c r="P59" s="25">
        <v>429656</v>
      </c>
      <c r="Q59" s="25">
        <v>322242</v>
      </c>
      <c r="R59" s="130"/>
      <c r="S59" s="46"/>
    </row>
    <row r="60" spans="1:19" s="3" customFormat="1" ht="21" customHeight="1">
      <c r="A60" s="368">
        <v>41</v>
      </c>
      <c r="B60" s="369" t="s">
        <v>265</v>
      </c>
      <c r="C60" s="375" t="s">
        <v>266</v>
      </c>
      <c r="D60" s="376" t="s">
        <v>36</v>
      </c>
      <c r="E60" s="24">
        <f t="shared" si="1"/>
        <v>7922898</v>
      </c>
      <c r="F60" s="240">
        <v>737014</v>
      </c>
      <c r="G60" s="25">
        <v>737014</v>
      </c>
      <c r="H60" s="25">
        <v>552760</v>
      </c>
      <c r="I60" s="25">
        <v>552760</v>
      </c>
      <c r="J60" s="25">
        <v>737014</v>
      </c>
      <c r="K60" s="25">
        <v>737014</v>
      </c>
      <c r="L60" s="25">
        <v>552760</v>
      </c>
      <c r="M60" s="25">
        <v>737014</v>
      </c>
      <c r="N60" s="25">
        <v>552760</v>
      </c>
      <c r="O60" s="25">
        <v>737014</v>
      </c>
      <c r="P60" s="25">
        <v>552760</v>
      </c>
      <c r="Q60" s="25">
        <v>737014</v>
      </c>
      <c r="R60" s="128"/>
      <c r="S60" s="47" t="s">
        <v>267</v>
      </c>
    </row>
    <row r="61" spans="1:19" s="2" customFormat="1" ht="22.5" customHeight="1">
      <c r="A61" s="368">
        <v>42</v>
      </c>
      <c r="B61" s="369" t="s">
        <v>270</v>
      </c>
      <c r="C61" s="375" t="s">
        <v>271</v>
      </c>
      <c r="D61" s="376" t="s">
        <v>36</v>
      </c>
      <c r="E61" s="24">
        <f t="shared" si="1"/>
        <v>6410849</v>
      </c>
      <c r="F61" s="31">
        <v>0</v>
      </c>
      <c r="G61" s="25">
        <v>490001</v>
      </c>
      <c r="H61" s="25">
        <v>653335</v>
      </c>
      <c r="I61" s="25">
        <v>490001</v>
      </c>
      <c r="J61" s="25">
        <v>490001</v>
      </c>
      <c r="K61" s="25">
        <v>686002</v>
      </c>
      <c r="L61" s="25">
        <v>514501</v>
      </c>
      <c r="M61" s="25">
        <v>686002</v>
      </c>
      <c r="N61" s="25">
        <v>514501</v>
      </c>
      <c r="O61" s="25">
        <v>686002</v>
      </c>
      <c r="P61" s="25">
        <v>686002</v>
      </c>
      <c r="Q61" s="25">
        <v>514501</v>
      </c>
      <c r="R61" s="83" t="s">
        <v>507</v>
      </c>
      <c r="S61" s="46"/>
    </row>
    <row r="62" spans="1:19" s="2" customFormat="1" ht="21" customHeight="1">
      <c r="A62" s="368">
        <v>43</v>
      </c>
      <c r="B62" s="369" t="s">
        <v>268</v>
      </c>
      <c r="C62" s="375" t="s">
        <v>269</v>
      </c>
      <c r="D62" s="376" t="s">
        <v>36</v>
      </c>
      <c r="E62" s="24">
        <f t="shared" si="1"/>
        <v>4568522</v>
      </c>
      <c r="F62" s="31">
        <v>403105</v>
      </c>
      <c r="G62" s="25">
        <v>0</v>
      </c>
      <c r="H62" s="25">
        <v>537473</v>
      </c>
      <c r="I62" s="25">
        <v>403105</v>
      </c>
      <c r="J62" s="25">
        <v>537473</v>
      </c>
      <c r="K62" s="25">
        <v>403105</v>
      </c>
      <c r="L62" s="25">
        <v>537473</v>
      </c>
      <c r="M62" s="25">
        <v>403105</v>
      </c>
      <c r="N62" s="25">
        <v>537473</v>
      </c>
      <c r="O62" s="25">
        <v>403105</v>
      </c>
      <c r="P62" s="25">
        <v>403105</v>
      </c>
      <c r="Q62" s="25"/>
      <c r="R62" s="127" t="s">
        <v>563</v>
      </c>
      <c r="S62" s="46"/>
    </row>
    <row r="63" spans="1:19" s="2" customFormat="1" ht="21" customHeight="1">
      <c r="A63" s="368">
        <v>44</v>
      </c>
      <c r="B63" s="369" t="s">
        <v>282</v>
      </c>
      <c r="C63" s="381" t="s">
        <v>283</v>
      </c>
      <c r="D63" s="376" t="s">
        <v>36</v>
      </c>
      <c r="E63" s="24">
        <f t="shared" si="1"/>
        <v>11124268</v>
      </c>
      <c r="F63" s="31">
        <v>946746</v>
      </c>
      <c r="G63" s="25">
        <v>710060</v>
      </c>
      <c r="H63" s="25">
        <v>1183433</v>
      </c>
      <c r="I63" s="25">
        <v>946746</v>
      </c>
      <c r="J63" s="25">
        <v>946746</v>
      </c>
      <c r="K63" s="25">
        <v>946746</v>
      </c>
      <c r="L63" s="25">
        <v>946746</v>
      </c>
      <c r="M63" s="25">
        <v>710060</v>
      </c>
      <c r="N63" s="25">
        <v>946746</v>
      </c>
      <c r="O63" s="25">
        <v>710060</v>
      </c>
      <c r="P63" s="465">
        <v>1183433</v>
      </c>
      <c r="Q63" s="25">
        <v>946746</v>
      </c>
      <c r="R63" s="130"/>
      <c r="S63" s="46"/>
    </row>
    <row r="64" spans="1:19" s="2" customFormat="1" ht="21" customHeight="1">
      <c r="A64" s="368">
        <v>45</v>
      </c>
      <c r="B64" s="369" t="s">
        <v>276</v>
      </c>
      <c r="C64" s="382" t="s">
        <v>277</v>
      </c>
      <c r="D64" s="376" t="s">
        <v>36</v>
      </c>
      <c r="E64" s="24">
        <f t="shared" si="1"/>
        <v>6028370</v>
      </c>
      <c r="F64" s="31">
        <v>401898</v>
      </c>
      <c r="G64" s="25">
        <v>401898</v>
      </c>
      <c r="H64" s="25">
        <v>535864</v>
      </c>
      <c r="I64" s="25">
        <v>669830</v>
      </c>
      <c r="J64" s="25">
        <v>535864</v>
      </c>
      <c r="K64" s="25">
        <v>535764</v>
      </c>
      <c r="L64" s="25"/>
      <c r="M64" s="25">
        <v>669830</v>
      </c>
      <c r="N64" s="25">
        <v>535864</v>
      </c>
      <c r="O64" s="25">
        <v>535864</v>
      </c>
      <c r="P64" s="25">
        <v>669830</v>
      </c>
      <c r="Q64" s="25">
        <v>535864</v>
      </c>
      <c r="R64" s="130" t="s">
        <v>577</v>
      </c>
      <c r="S64" s="46"/>
    </row>
    <row r="65" spans="1:19" s="2" customFormat="1" ht="20.25" customHeight="1">
      <c r="A65" s="368">
        <v>46</v>
      </c>
      <c r="B65" s="369" t="s">
        <v>278</v>
      </c>
      <c r="C65" s="375" t="s">
        <v>279</v>
      </c>
      <c r="D65" s="376" t="s">
        <v>36</v>
      </c>
      <c r="E65" s="24">
        <f t="shared" si="1"/>
        <v>5912203</v>
      </c>
      <c r="F65" s="31">
        <v>403105</v>
      </c>
      <c r="G65" s="25">
        <v>403105</v>
      </c>
      <c r="H65" s="25">
        <v>537473</v>
      </c>
      <c r="I65" s="25"/>
      <c r="J65" s="25">
        <v>671841</v>
      </c>
      <c r="K65" s="25">
        <v>537473</v>
      </c>
      <c r="L65" s="25">
        <v>671841</v>
      </c>
      <c r="M65" s="25">
        <v>537473</v>
      </c>
      <c r="N65" s="25">
        <v>537473</v>
      </c>
      <c r="O65" s="25">
        <v>537473</v>
      </c>
      <c r="P65" s="25">
        <v>537473</v>
      </c>
      <c r="Q65" s="25">
        <v>537473</v>
      </c>
      <c r="R65" s="130" t="s">
        <v>517</v>
      </c>
      <c r="S65" s="46"/>
    </row>
    <row r="66" spans="1:19" s="2" customFormat="1" ht="21" customHeight="1">
      <c r="A66" s="368">
        <v>47</v>
      </c>
      <c r="B66" s="369" t="s">
        <v>280</v>
      </c>
      <c r="C66" s="375" t="s">
        <v>281</v>
      </c>
      <c r="D66" s="376" t="s">
        <v>36</v>
      </c>
      <c r="E66" s="24">
        <f t="shared" si="1"/>
        <v>6401399</v>
      </c>
      <c r="F66" s="31">
        <v>440519</v>
      </c>
      <c r="G66" s="25">
        <v>440519</v>
      </c>
      <c r="H66" s="25">
        <v>587358</v>
      </c>
      <c r="I66" s="25">
        <v>587358</v>
      </c>
      <c r="J66" s="25">
        <v>734198</v>
      </c>
      <c r="K66" s="25">
        <v>587358</v>
      </c>
      <c r="L66" s="25">
        <v>587358</v>
      </c>
      <c r="M66" s="25">
        <v>587358</v>
      </c>
      <c r="N66" s="25">
        <v>734198</v>
      </c>
      <c r="O66" s="25">
        <v>637243</v>
      </c>
      <c r="P66" s="25">
        <v>477932</v>
      </c>
      <c r="Q66" s="25"/>
      <c r="R66" s="130" t="s">
        <v>561</v>
      </c>
      <c r="S66" s="46"/>
    </row>
    <row r="67" spans="1:19" s="3" customFormat="1" ht="21" customHeight="1">
      <c r="A67" s="368">
        <v>48</v>
      </c>
      <c r="B67" s="426" t="s">
        <v>44</v>
      </c>
      <c r="C67" s="427" t="s">
        <v>45</v>
      </c>
      <c r="D67" s="418" t="s">
        <v>36</v>
      </c>
      <c r="E67" s="24">
        <f t="shared" si="1"/>
        <v>3548286</v>
      </c>
      <c r="F67" s="222">
        <v>337932</v>
      </c>
      <c r="G67" s="428">
        <v>253449</v>
      </c>
      <c r="H67" s="30">
        <v>253449</v>
      </c>
      <c r="I67" s="30">
        <v>337932</v>
      </c>
      <c r="J67" s="30">
        <v>337932</v>
      </c>
      <c r="K67" s="30">
        <v>422415</v>
      </c>
      <c r="L67" s="30">
        <v>337932</v>
      </c>
      <c r="M67" s="30"/>
      <c r="N67" s="30">
        <v>253449</v>
      </c>
      <c r="O67" s="30">
        <v>422415</v>
      </c>
      <c r="P67" s="30">
        <v>337932</v>
      </c>
      <c r="Q67" s="30">
        <v>253449</v>
      </c>
      <c r="R67" s="30" t="s">
        <v>579</v>
      </c>
      <c r="S67" s="47"/>
    </row>
    <row r="68" spans="1:19" s="3" customFormat="1" ht="21" customHeight="1">
      <c r="A68" s="368">
        <v>49</v>
      </c>
      <c r="B68" s="426" t="s">
        <v>497</v>
      </c>
      <c r="C68" s="427">
        <v>5495215033437</v>
      </c>
      <c r="D68" s="418" t="s">
        <v>36</v>
      </c>
      <c r="E68" s="24">
        <f t="shared" si="1"/>
        <v>1197244</v>
      </c>
      <c r="F68" s="354"/>
      <c r="G68" s="428"/>
      <c r="H68" s="350"/>
      <c r="I68" s="350"/>
      <c r="J68" s="350"/>
      <c r="K68" s="350"/>
      <c r="L68" s="350"/>
      <c r="M68" s="350"/>
      <c r="N68" s="350">
        <v>224483</v>
      </c>
      <c r="O68" s="350">
        <v>299311</v>
      </c>
      <c r="P68" s="350">
        <v>299311</v>
      </c>
      <c r="Q68" s="350">
        <v>374139</v>
      </c>
      <c r="R68" s="350"/>
      <c r="S68" s="47"/>
    </row>
    <row r="69" spans="1:19" s="2" customFormat="1" ht="27" customHeight="1">
      <c r="A69" s="368">
        <v>50</v>
      </c>
      <c r="B69" s="369" t="s">
        <v>298</v>
      </c>
      <c r="C69" s="375" t="s">
        <v>299</v>
      </c>
      <c r="D69" s="376" t="s">
        <v>36</v>
      </c>
      <c r="E69" s="24">
        <f t="shared" si="1"/>
        <v>10451756</v>
      </c>
      <c r="F69" s="31">
        <v>1072800</v>
      </c>
      <c r="G69" s="25">
        <v>858240</v>
      </c>
      <c r="H69" s="25"/>
      <c r="I69" s="25">
        <v>946746</v>
      </c>
      <c r="J69" s="25">
        <v>946746</v>
      </c>
      <c r="K69" s="25">
        <v>1183433</v>
      </c>
      <c r="L69" s="25">
        <v>710060</v>
      </c>
      <c r="M69" s="25">
        <v>946746</v>
      </c>
      <c r="N69" s="25">
        <v>1183433</v>
      </c>
      <c r="O69" s="25">
        <v>710060</v>
      </c>
      <c r="P69" s="25">
        <v>946746</v>
      </c>
      <c r="Q69" s="25">
        <v>946746</v>
      </c>
      <c r="R69" s="127" t="s">
        <v>572</v>
      </c>
      <c r="S69" s="46"/>
    </row>
    <row r="70" spans="1:19" s="3" customFormat="1" ht="27" customHeight="1">
      <c r="A70" s="368">
        <v>51</v>
      </c>
      <c r="B70" s="369" t="s">
        <v>293</v>
      </c>
      <c r="C70" s="375" t="s">
        <v>294</v>
      </c>
      <c r="D70" s="376" t="s">
        <v>36</v>
      </c>
      <c r="E70" s="24">
        <f t="shared" si="1"/>
        <v>5363468</v>
      </c>
      <c r="F70" s="31">
        <v>487588</v>
      </c>
      <c r="G70" s="25">
        <v>487588</v>
      </c>
      <c r="H70" s="25">
        <v>365691</v>
      </c>
      <c r="I70" s="25">
        <v>487588</v>
      </c>
      <c r="J70" s="25">
        <v>609485</v>
      </c>
      <c r="K70" s="25">
        <v>487588</v>
      </c>
      <c r="L70" s="25">
        <v>487588</v>
      </c>
      <c r="M70" s="25">
        <v>609485</v>
      </c>
      <c r="N70" s="25">
        <v>365691</v>
      </c>
      <c r="O70" s="25">
        <v>487588</v>
      </c>
      <c r="P70" s="25"/>
      <c r="Q70" s="25">
        <v>487588</v>
      </c>
      <c r="R70" s="127" t="s">
        <v>544</v>
      </c>
      <c r="S70" s="47" t="s">
        <v>295</v>
      </c>
    </row>
    <row r="71" spans="1:19" s="3" customFormat="1" ht="27" customHeight="1">
      <c r="A71" s="368">
        <v>52</v>
      </c>
      <c r="B71" s="457" t="s">
        <v>493</v>
      </c>
      <c r="C71" s="467" t="s">
        <v>513</v>
      </c>
      <c r="D71" s="468" t="s">
        <v>36</v>
      </c>
      <c r="E71" s="24">
        <f t="shared" si="1"/>
        <v>3007593</v>
      </c>
      <c r="F71" s="463"/>
      <c r="G71" s="464">
        <v>190690</v>
      </c>
      <c r="H71" s="464">
        <v>190690</v>
      </c>
      <c r="I71" s="464">
        <v>190690</v>
      </c>
      <c r="J71" s="464">
        <v>190690</v>
      </c>
      <c r="K71" s="464">
        <v>374139</v>
      </c>
      <c r="L71" s="464">
        <v>299311</v>
      </c>
      <c r="M71" s="464">
        <v>299311</v>
      </c>
      <c r="N71" s="464">
        <v>374139</v>
      </c>
      <c r="O71" s="464">
        <v>224483</v>
      </c>
      <c r="P71" s="464">
        <v>299311</v>
      </c>
      <c r="Q71" s="464">
        <v>374139</v>
      </c>
      <c r="R71" s="469"/>
      <c r="S71" s="47"/>
    </row>
    <row r="72" spans="1:19" s="2" customFormat="1" ht="21" customHeight="1">
      <c r="A72" s="368">
        <v>53</v>
      </c>
      <c r="B72" s="369" t="s">
        <v>333</v>
      </c>
      <c r="C72" s="383" t="s">
        <v>334</v>
      </c>
      <c r="D72" s="384" t="s">
        <v>36</v>
      </c>
      <c r="E72" s="24">
        <f t="shared" si="1"/>
        <v>4362943</v>
      </c>
      <c r="F72" s="29">
        <v>387817</v>
      </c>
      <c r="G72" s="155">
        <v>387817</v>
      </c>
      <c r="H72" s="155">
        <v>387817</v>
      </c>
      <c r="I72" s="155">
        <v>484772</v>
      </c>
      <c r="J72" s="155"/>
      <c r="K72" s="155">
        <v>290863</v>
      </c>
      <c r="L72" s="155">
        <v>387817</v>
      </c>
      <c r="M72" s="155">
        <v>387817</v>
      </c>
      <c r="N72" s="155">
        <v>387817</v>
      </c>
      <c r="O72" s="155">
        <v>484772</v>
      </c>
      <c r="P72" s="155">
        <v>387817</v>
      </c>
      <c r="Q72" s="155">
        <v>387817</v>
      </c>
      <c r="R72" s="174" t="s">
        <v>525</v>
      </c>
      <c r="S72" s="175"/>
    </row>
    <row r="73" spans="1:19" s="3" customFormat="1" ht="21" customHeight="1">
      <c r="A73" s="368">
        <v>54</v>
      </c>
      <c r="B73" s="369" t="s">
        <v>246</v>
      </c>
      <c r="C73" s="375" t="s">
        <v>247</v>
      </c>
      <c r="D73" s="376" t="s">
        <v>36</v>
      </c>
      <c r="E73" s="24">
        <f t="shared" si="1"/>
        <v>9436705</v>
      </c>
      <c r="F73" s="31">
        <v>1577888</v>
      </c>
      <c r="G73" s="25">
        <v>1273199</v>
      </c>
      <c r="H73" s="25">
        <v>731735</v>
      </c>
      <c r="I73" s="25">
        <v>731735</v>
      </c>
      <c r="J73" s="25">
        <v>914669</v>
      </c>
      <c r="K73" s="25"/>
      <c r="L73" s="25">
        <v>548802</v>
      </c>
      <c r="M73" s="25">
        <v>914669</v>
      </c>
      <c r="N73" s="25">
        <v>548802</v>
      </c>
      <c r="O73" s="25">
        <v>731735</v>
      </c>
      <c r="P73" s="25">
        <v>548802</v>
      </c>
      <c r="Q73" s="25">
        <v>914669</v>
      </c>
      <c r="R73" s="83" t="s">
        <v>574</v>
      </c>
      <c r="S73" s="47" t="s">
        <v>248</v>
      </c>
    </row>
    <row r="74" spans="1:19" s="2" customFormat="1" ht="21" customHeight="1">
      <c r="A74" s="368">
        <v>55</v>
      </c>
      <c r="B74" s="369" t="s">
        <v>252</v>
      </c>
      <c r="C74" s="375" t="s">
        <v>253</v>
      </c>
      <c r="D74" s="376" t="s">
        <v>36</v>
      </c>
      <c r="E74" s="24">
        <f t="shared" si="1"/>
        <v>8595810</v>
      </c>
      <c r="F74" s="31">
        <v>482760</v>
      </c>
      <c r="G74" s="25">
        <v>603450</v>
      </c>
      <c r="H74" s="25">
        <v>858240</v>
      </c>
      <c r="I74" s="25">
        <v>858240</v>
      </c>
      <c r="J74" s="25">
        <v>858240</v>
      </c>
      <c r="K74" s="25">
        <v>1072800</v>
      </c>
      <c r="L74" s="25">
        <v>643680</v>
      </c>
      <c r="M74" s="25">
        <v>858240</v>
      </c>
      <c r="N74" s="25">
        <v>858240</v>
      </c>
      <c r="O74" s="25">
        <v>643680</v>
      </c>
      <c r="P74" s="25">
        <v>858240</v>
      </c>
      <c r="Q74" s="25"/>
      <c r="R74" s="127" t="s">
        <v>561</v>
      </c>
      <c r="S74" s="46"/>
    </row>
    <row r="75" spans="1:19" s="2" customFormat="1" ht="21" customHeight="1">
      <c r="A75" s="368">
        <v>56</v>
      </c>
      <c r="B75" s="369" t="s">
        <v>250</v>
      </c>
      <c r="C75" s="375" t="s">
        <v>251</v>
      </c>
      <c r="D75" s="376" t="s">
        <v>36</v>
      </c>
      <c r="E75" s="24">
        <f t="shared" si="1"/>
        <v>6180939</v>
      </c>
      <c r="F75" s="31">
        <v>671841</v>
      </c>
      <c r="G75" s="25">
        <v>537473</v>
      </c>
      <c r="H75" s="25">
        <v>537473</v>
      </c>
      <c r="I75" s="25">
        <v>537473</v>
      </c>
      <c r="J75" s="25">
        <v>537473</v>
      </c>
      <c r="K75" s="25">
        <v>403105</v>
      </c>
      <c r="L75" s="25">
        <v>671841</v>
      </c>
      <c r="M75" s="25">
        <v>403105</v>
      </c>
      <c r="N75" s="25">
        <v>671841</v>
      </c>
      <c r="O75" s="25"/>
      <c r="P75" s="25">
        <v>537473</v>
      </c>
      <c r="Q75" s="25">
        <v>671841</v>
      </c>
      <c r="R75" s="127" t="s">
        <v>531</v>
      </c>
      <c r="S75" s="46"/>
    </row>
    <row r="76" spans="1:19" s="2" customFormat="1" ht="21" customHeight="1">
      <c r="A76" s="368">
        <v>57</v>
      </c>
      <c r="B76" s="369" t="s">
        <v>181</v>
      </c>
      <c r="C76" s="375" t="s">
        <v>249</v>
      </c>
      <c r="D76" s="376" t="s">
        <v>36</v>
      </c>
      <c r="E76" s="24">
        <f t="shared" si="1"/>
        <v>3900704</v>
      </c>
      <c r="F76" s="31">
        <v>487588</v>
      </c>
      <c r="G76" s="25">
        <v>365691</v>
      </c>
      <c r="H76" s="25">
        <v>609485</v>
      </c>
      <c r="I76" s="25">
        <v>365691</v>
      </c>
      <c r="J76" s="25">
        <v>609485</v>
      </c>
      <c r="K76" s="25">
        <v>487588</v>
      </c>
      <c r="L76" s="25">
        <v>487588</v>
      </c>
      <c r="M76" s="25">
        <v>487588</v>
      </c>
      <c r="N76" s="25"/>
      <c r="O76" s="25"/>
      <c r="P76" s="25"/>
      <c r="Q76" s="25"/>
      <c r="R76" s="127" t="s">
        <v>584</v>
      </c>
      <c r="S76" s="46"/>
    </row>
    <row r="77" spans="1:19" s="2" customFormat="1" ht="27" customHeight="1">
      <c r="A77" s="368">
        <v>58</v>
      </c>
      <c r="B77" s="369" t="s">
        <v>303</v>
      </c>
      <c r="C77" s="375" t="s">
        <v>304</v>
      </c>
      <c r="D77" s="376" t="s">
        <v>36</v>
      </c>
      <c r="E77" s="24">
        <f t="shared" si="1"/>
        <v>6757434</v>
      </c>
      <c r="F77" s="31">
        <v>587358</v>
      </c>
      <c r="G77" s="25">
        <v>587358</v>
      </c>
      <c r="H77" s="25">
        <v>734198</v>
      </c>
      <c r="I77" s="25">
        <v>587358</v>
      </c>
      <c r="J77" s="25">
        <v>440519</v>
      </c>
      <c r="K77" s="25">
        <v>734198</v>
      </c>
      <c r="L77" s="25">
        <v>587358</v>
      </c>
      <c r="M77" s="25"/>
      <c r="N77" s="25">
        <v>587358</v>
      </c>
      <c r="O77" s="25">
        <v>796554</v>
      </c>
      <c r="P77" s="25">
        <v>477932</v>
      </c>
      <c r="Q77" s="25">
        <v>637243</v>
      </c>
      <c r="R77" s="127" t="s">
        <v>579</v>
      </c>
      <c r="S77" s="46"/>
    </row>
    <row r="78" spans="1:19" s="436" customFormat="1" ht="27" customHeight="1">
      <c r="A78" s="368">
        <v>59</v>
      </c>
      <c r="B78" s="457" t="s">
        <v>484</v>
      </c>
      <c r="C78" s="458" t="s">
        <v>485</v>
      </c>
      <c r="D78" s="439" t="s">
        <v>36</v>
      </c>
      <c r="E78" s="24">
        <f t="shared" si="1"/>
        <v>2918282</v>
      </c>
      <c r="F78" s="459"/>
      <c r="G78" s="460">
        <v>299311</v>
      </c>
      <c r="H78" s="460">
        <v>299311</v>
      </c>
      <c r="I78" s="460">
        <v>374139</v>
      </c>
      <c r="J78" s="460">
        <v>299311</v>
      </c>
      <c r="K78" s="460">
        <v>299311</v>
      </c>
      <c r="L78" s="460">
        <v>299311</v>
      </c>
      <c r="M78" s="460">
        <v>224483</v>
      </c>
      <c r="N78" s="460">
        <v>374139</v>
      </c>
      <c r="O78" s="460">
        <v>224483</v>
      </c>
      <c r="P78" s="460"/>
      <c r="Q78" s="460">
        <v>224483</v>
      </c>
      <c r="R78" s="461" t="s">
        <v>544</v>
      </c>
      <c r="S78" s="46"/>
    </row>
    <row r="79" spans="1:19" s="2" customFormat="1" ht="25.5" customHeight="1">
      <c r="A79" s="368">
        <v>60</v>
      </c>
      <c r="B79" s="369" t="s">
        <v>307</v>
      </c>
      <c r="C79" s="375" t="s">
        <v>308</v>
      </c>
      <c r="D79" s="376" t="s">
        <v>36</v>
      </c>
      <c r="E79" s="24">
        <f t="shared" si="1"/>
        <v>12975516</v>
      </c>
      <c r="F79" s="31">
        <v>1582380</v>
      </c>
      <c r="G79" s="25">
        <v>1265904</v>
      </c>
      <c r="H79" s="25">
        <v>1265904</v>
      </c>
      <c r="I79" s="25">
        <v>1265904</v>
      </c>
      <c r="J79" s="25">
        <v>949428</v>
      </c>
      <c r="K79" s="25">
        <v>1265904</v>
      </c>
      <c r="L79" s="25">
        <v>1265904</v>
      </c>
      <c r="M79" s="25"/>
      <c r="N79" s="25">
        <v>949428</v>
      </c>
      <c r="O79" s="25">
        <v>949428</v>
      </c>
      <c r="P79" s="25">
        <v>949428</v>
      </c>
      <c r="Q79" s="25">
        <v>1265904</v>
      </c>
      <c r="R79" s="127" t="s">
        <v>579</v>
      </c>
      <c r="S79" s="46"/>
    </row>
    <row r="80" spans="1:19" s="2" customFormat="1" ht="20.25" customHeight="1">
      <c r="A80" s="368">
        <v>61</v>
      </c>
      <c r="B80" s="369" t="s">
        <v>317</v>
      </c>
      <c r="C80" s="370" t="s">
        <v>318</v>
      </c>
      <c r="D80" s="371" t="s">
        <v>36</v>
      </c>
      <c r="E80" s="24">
        <f t="shared" si="1"/>
        <v>6129843</v>
      </c>
      <c r="F80" s="31">
        <v>588967</v>
      </c>
      <c r="G80" s="25">
        <v>441725</v>
      </c>
      <c r="H80" s="25"/>
      <c r="I80" s="25">
        <v>588967</v>
      </c>
      <c r="J80" s="25">
        <v>588967</v>
      </c>
      <c r="K80" s="25">
        <v>588967</v>
      </c>
      <c r="L80" s="25">
        <v>441725</v>
      </c>
      <c r="M80" s="25">
        <v>588967</v>
      </c>
      <c r="N80" s="25">
        <v>736209</v>
      </c>
      <c r="O80" s="25">
        <v>441725</v>
      </c>
      <c r="P80" s="25">
        <v>642071</v>
      </c>
      <c r="Q80" s="25">
        <v>481553</v>
      </c>
      <c r="R80" s="128" t="s">
        <v>572</v>
      </c>
      <c r="S80" s="46"/>
    </row>
    <row r="81" spans="1:19" s="2" customFormat="1" ht="27" customHeight="1">
      <c r="A81" s="368">
        <v>62</v>
      </c>
      <c r="B81" s="369" t="s">
        <v>305</v>
      </c>
      <c r="C81" s="375" t="s">
        <v>306</v>
      </c>
      <c r="D81" s="376" t="s">
        <v>36</v>
      </c>
      <c r="E81" s="24">
        <f t="shared" si="1"/>
        <v>4805070</v>
      </c>
      <c r="F81" s="31">
        <v>437702</v>
      </c>
      <c r="G81" s="25">
        <v>437702</v>
      </c>
      <c r="H81" s="25">
        <v>437702</v>
      </c>
      <c r="I81" s="25">
        <v>547128</v>
      </c>
      <c r="J81" s="25">
        <v>328277</v>
      </c>
      <c r="K81" s="25">
        <v>437702</v>
      </c>
      <c r="L81" s="25">
        <v>437702</v>
      </c>
      <c r="M81" s="25">
        <v>437702</v>
      </c>
      <c r="N81" s="25">
        <v>328277</v>
      </c>
      <c r="O81" s="25">
        <v>487588</v>
      </c>
      <c r="P81" s="25"/>
      <c r="Q81" s="25">
        <v>487588</v>
      </c>
      <c r="R81" s="127" t="s">
        <v>544</v>
      </c>
      <c r="S81" s="46"/>
    </row>
    <row r="82" spans="1:19" s="2" customFormat="1" ht="21" customHeight="1">
      <c r="A82" s="368">
        <v>63</v>
      </c>
      <c r="B82" s="369" t="s">
        <v>311</v>
      </c>
      <c r="C82" s="370" t="s">
        <v>312</v>
      </c>
      <c r="D82" s="371" t="s">
        <v>36</v>
      </c>
      <c r="E82" s="24">
        <f t="shared" si="1"/>
        <v>5492606</v>
      </c>
      <c r="F82" s="31">
        <v>535864</v>
      </c>
      <c r="G82" s="25">
        <v>401898</v>
      </c>
      <c r="H82" s="25">
        <v>535864</v>
      </c>
      <c r="I82" s="25">
        <v>401898</v>
      </c>
      <c r="J82" s="25">
        <v>535864</v>
      </c>
      <c r="K82" s="25">
        <v>669830</v>
      </c>
      <c r="L82" s="25"/>
      <c r="M82" s="25">
        <v>535864</v>
      </c>
      <c r="N82" s="25">
        <v>401898</v>
      </c>
      <c r="O82" s="25">
        <v>401898</v>
      </c>
      <c r="P82" s="25">
        <v>535864</v>
      </c>
      <c r="Q82" s="25">
        <v>535864</v>
      </c>
      <c r="R82" s="127" t="s">
        <v>577</v>
      </c>
      <c r="S82" s="46"/>
    </row>
    <row r="83" spans="1:19" s="3" customFormat="1" ht="21" customHeight="1">
      <c r="A83" s="368">
        <v>64</v>
      </c>
      <c r="B83" s="369" t="s">
        <v>300</v>
      </c>
      <c r="C83" s="375" t="s">
        <v>301</v>
      </c>
      <c r="D83" s="376" t="s">
        <v>36</v>
      </c>
      <c r="E83" s="24">
        <f t="shared" si="1"/>
        <v>5915019</v>
      </c>
      <c r="F83" s="31">
        <v>537473</v>
      </c>
      <c r="G83" s="25">
        <v>671841</v>
      </c>
      <c r="H83" s="25">
        <v>403105</v>
      </c>
      <c r="I83" s="25">
        <v>537473</v>
      </c>
      <c r="J83" s="25">
        <v>537473</v>
      </c>
      <c r="K83" s="25">
        <v>537473</v>
      </c>
      <c r="L83" s="25">
        <v>537473</v>
      </c>
      <c r="M83" s="25">
        <v>537473</v>
      </c>
      <c r="N83" s="25">
        <v>440519</v>
      </c>
      <c r="O83" s="25">
        <v>587358</v>
      </c>
      <c r="P83" s="25"/>
      <c r="Q83" s="25">
        <v>587358</v>
      </c>
      <c r="R83" s="129" t="s">
        <v>544</v>
      </c>
      <c r="S83" s="47" t="s">
        <v>302</v>
      </c>
    </row>
    <row r="84" spans="1:19" s="3" customFormat="1" ht="21" customHeight="1">
      <c r="A84" s="368">
        <v>65</v>
      </c>
      <c r="B84" s="457" t="s">
        <v>474</v>
      </c>
      <c r="C84" s="485" t="s">
        <v>475</v>
      </c>
      <c r="D84" s="486" t="s">
        <v>36</v>
      </c>
      <c r="E84" s="24">
        <f t="shared" si="1"/>
        <v>1976904</v>
      </c>
      <c r="F84" s="459"/>
      <c r="G84" s="460"/>
      <c r="H84" s="460"/>
      <c r="I84" s="460"/>
      <c r="J84" s="460"/>
      <c r="K84" s="460">
        <v>282415</v>
      </c>
      <c r="L84" s="460">
        <v>282415</v>
      </c>
      <c r="M84" s="460">
        <v>282415</v>
      </c>
      <c r="N84" s="460"/>
      <c r="O84" s="460">
        <v>376553</v>
      </c>
      <c r="P84" s="460">
        <v>470691</v>
      </c>
      <c r="Q84" s="460">
        <v>282415</v>
      </c>
      <c r="R84" s="487" t="s">
        <v>581</v>
      </c>
      <c r="S84" s="47"/>
    </row>
    <row r="85" spans="1:19" s="2" customFormat="1" ht="21" customHeight="1">
      <c r="A85" s="368">
        <v>66</v>
      </c>
      <c r="B85" s="369" t="s">
        <v>309</v>
      </c>
      <c r="C85" s="385" t="s">
        <v>310</v>
      </c>
      <c r="D85" s="386" t="s">
        <v>36</v>
      </c>
      <c r="E85" s="24">
        <f t="shared" ref="E85:E96" si="2">SUM(F85:Q85)</f>
        <v>9135225</v>
      </c>
      <c r="F85" s="31">
        <v>658967</v>
      </c>
      <c r="G85" s="25">
        <v>732186</v>
      </c>
      <c r="H85" s="25">
        <v>1098279</v>
      </c>
      <c r="I85" s="25">
        <v>878623</v>
      </c>
      <c r="J85" s="465">
        <v>878623</v>
      </c>
      <c r="K85" s="25">
        <v>878623</v>
      </c>
      <c r="L85" s="25">
        <v>878623</v>
      </c>
      <c r="M85" s="25"/>
      <c r="N85" s="25">
        <v>878623</v>
      </c>
      <c r="O85" s="25">
        <v>658967</v>
      </c>
      <c r="P85" s="25">
        <v>878623</v>
      </c>
      <c r="Q85" s="462">
        <v>715088</v>
      </c>
      <c r="R85" s="48" t="s">
        <v>579</v>
      </c>
      <c r="S85" s="46"/>
    </row>
    <row r="86" spans="1:19" s="2" customFormat="1" ht="20.25" customHeight="1">
      <c r="A86" s="368">
        <v>67</v>
      </c>
      <c r="B86" s="369" t="s">
        <v>313</v>
      </c>
      <c r="C86" s="370" t="s">
        <v>314</v>
      </c>
      <c r="D86" s="371" t="s">
        <v>36</v>
      </c>
      <c r="E86" s="24">
        <f t="shared" si="2"/>
        <v>3848399</v>
      </c>
      <c r="F86" s="31">
        <v>363679</v>
      </c>
      <c r="G86" s="25">
        <v>363679</v>
      </c>
      <c r="H86" s="25">
        <v>272759</v>
      </c>
      <c r="I86" s="25">
        <v>363679</v>
      </c>
      <c r="J86" s="25">
        <v>272759</v>
      </c>
      <c r="K86" s="25"/>
      <c r="L86" s="25">
        <v>272759</v>
      </c>
      <c r="M86" s="25">
        <v>454599</v>
      </c>
      <c r="N86" s="25">
        <v>395863</v>
      </c>
      <c r="O86" s="25">
        <v>296897</v>
      </c>
      <c r="P86" s="25">
        <v>395863</v>
      </c>
      <c r="Q86" s="25">
        <v>395863</v>
      </c>
      <c r="R86" s="48" t="s">
        <v>574</v>
      </c>
      <c r="S86" s="46"/>
    </row>
    <row r="87" spans="1:19" s="2" customFormat="1" ht="20.25" customHeight="1">
      <c r="A87" s="368">
        <v>68</v>
      </c>
      <c r="B87" s="369" t="s">
        <v>315</v>
      </c>
      <c r="C87" s="379" t="s">
        <v>316</v>
      </c>
      <c r="D87" s="376" t="s">
        <v>36</v>
      </c>
      <c r="E87" s="24">
        <f t="shared" si="2"/>
        <v>5626572</v>
      </c>
      <c r="F87" s="31">
        <v>669830</v>
      </c>
      <c r="G87" s="25">
        <v>535864</v>
      </c>
      <c r="H87" s="25">
        <v>535864</v>
      </c>
      <c r="I87" s="25">
        <v>401898</v>
      </c>
      <c r="J87" s="25">
        <v>535864</v>
      </c>
      <c r="K87" s="25">
        <v>401898</v>
      </c>
      <c r="L87" s="25">
        <v>669830</v>
      </c>
      <c r="M87" s="25">
        <v>401898</v>
      </c>
      <c r="N87" s="25">
        <v>535864</v>
      </c>
      <c r="O87" s="25">
        <v>535864</v>
      </c>
      <c r="P87" s="25">
        <v>401898</v>
      </c>
      <c r="Q87" s="25"/>
      <c r="R87" s="129" t="s">
        <v>561</v>
      </c>
      <c r="S87" s="46"/>
    </row>
    <row r="88" spans="1:19" s="2" customFormat="1" ht="27" customHeight="1">
      <c r="A88" s="368">
        <v>69</v>
      </c>
      <c r="B88" s="369" t="s">
        <v>296</v>
      </c>
      <c r="C88" s="375" t="s">
        <v>297</v>
      </c>
      <c r="D88" s="376" t="s">
        <v>36</v>
      </c>
      <c r="E88" s="24">
        <f t="shared" si="2"/>
        <v>2201385</v>
      </c>
      <c r="F88" s="31">
        <v>537071</v>
      </c>
      <c r="G88" s="25">
        <v>322242</v>
      </c>
      <c r="H88" s="25">
        <v>429656</v>
      </c>
      <c r="I88" s="25">
        <v>429656</v>
      </c>
      <c r="J88" s="25">
        <v>482760</v>
      </c>
      <c r="K88" s="25"/>
      <c r="L88" s="25"/>
      <c r="M88" s="25"/>
      <c r="N88" s="25"/>
      <c r="O88" s="25"/>
      <c r="P88" s="25"/>
      <c r="Q88" s="25"/>
      <c r="R88" s="127"/>
      <c r="S88" s="46"/>
    </row>
    <row r="89" spans="1:19" s="3" customFormat="1" ht="19.5" customHeight="1">
      <c r="A89" s="368">
        <v>70</v>
      </c>
      <c r="B89" s="432" t="s">
        <v>200</v>
      </c>
      <c r="C89" s="256" t="s">
        <v>201</v>
      </c>
      <c r="D89" s="433" t="s">
        <v>36</v>
      </c>
      <c r="E89" s="24">
        <f t="shared" si="2"/>
        <v>18209868</v>
      </c>
      <c r="F89" s="431">
        <v>1509698</v>
      </c>
      <c r="G89" s="30">
        <v>1887122</v>
      </c>
      <c r="H89" s="30">
        <v>1132273</v>
      </c>
      <c r="I89" s="30">
        <v>1509698</v>
      </c>
      <c r="J89" s="30">
        <v>1509698</v>
      </c>
      <c r="K89" s="30">
        <v>1523054</v>
      </c>
      <c r="L89" s="30">
        <v>1523054</v>
      </c>
      <c r="M89" s="30">
        <v>1142291</v>
      </c>
      <c r="N89" s="30">
        <v>1903818</v>
      </c>
      <c r="O89" s="30">
        <v>1523054</v>
      </c>
      <c r="P89" s="30">
        <v>1523054</v>
      </c>
      <c r="Q89" s="30">
        <v>1523054</v>
      </c>
      <c r="R89" s="101"/>
      <c r="S89" s="47" t="s">
        <v>202</v>
      </c>
    </row>
    <row r="90" spans="1:19" s="2" customFormat="1" ht="19.5" customHeight="1">
      <c r="A90" s="368">
        <v>71</v>
      </c>
      <c r="B90" s="369" t="s">
        <v>203</v>
      </c>
      <c r="C90" s="375" t="s">
        <v>204</v>
      </c>
      <c r="D90" s="376" t="s">
        <v>36</v>
      </c>
      <c r="E90" s="24">
        <f t="shared" si="2"/>
        <v>8107956</v>
      </c>
      <c r="F90" s="31">
        <v>748278</v>
      </c>
      <c r="G90" s="25">
        <v>748278</v>
      </c>
      <c r="H90" s="25"/>
      <c r="I90" s="25">
        <v>1001727</v>
      </c>
      <c r="J90" s="25">
        <v>601036</v>
      </c>
      <c r="K90" s="25">
        <v>801382</v>
      </c>
      <c r="L90" s="25">
        <v>1001727</v>
      </c>
      <c r="M90" s="25">
        <v>801382</v>
      </c>
      <c r="N90" s="25">
        <v>801382</v>
      </c>
      <c r="O90" s="25">
        <v>801382</v>
      </c>
      <c r="P90" s="25">
        <v>801382</v>
      </c>
      <c r="Q90" s="25"/>
      <c r="R90" s="128" t="s">
        <v>573</v>
      </c>
      <c r="S90" s="46"/>
    </row>
    <row r="91" spans="1:19" s="2" customFormat="1" ht="21" customHeight="1">
      <c r="A91" s="368">
        <v>72</v>
      </c>
      <c r="B91" s="369" t="s">
        <v>207</v>
      </c>
      <c r="C91" s="375" t="s">
        <v>208</v>
      </c>
      <c r="D91" s="376" t="s">
        <v>36</v>
      </c>
      <c r="E91" s="24">
        <f t="shared" si="2"/>
        <v>7482782</v>
      </c>
      <c r="F91" s="31">
        <v>935348</v>
      </c>
      <c r="G91" s="25"/>
      <c r="H91" s="25">
        <v>748278</v>
      </c>
      <c r="I91" s="25">
        <v>748278</v>
      </c>
      <c r="J91" s="25">
        <v>748278</v>
      </c>
      <c r="K91" s="25">
        <v>748278</v>
      </c>
      <c r="L91" s="25"/>
      <c r="M91" s="25">
        <v>748278</v>
      </c>
      <c r="N91" s="25">
        <v>748278</v>
      </c>
      <c r="O91" s="25">
        <v>561209</v>
      </c>
      <c r="P91" s="25">
        <v>561209</v>
      </c>
      <c r="Q91" s="25">
        <v>935348</v>
      </c>
      <c r="R91" s="127" t="s">
        <v>578</v>
      </c>
      <c r="S91" s="46"/>
    </row>
    <row r="92" spans="1:19" s="2" customFormat="1" ht="21" customHeight="1">
      <c r="A92" s="368">
        <v>73</v>
      </c>
      <c r="B92" s="369" t="s">
        <v>205</v>
      </c>
      <c r="C92" s="375" t="s">
        <v>206</v>
      </c>
      <c r="D92" s="376" t="s">
        <v>36</v>
      </c>
      <c r="E92" s="24">
        <f t="shared" si="2"/>
        <v>7239787</v>
      </c>
      <c r="F92" s="31">
        <v>776437</v>
      </c>
      <c r="G92" s="25">
        <v>621151</v>
      </c>
      <c r="H92" s="25">
        <v>621151</v>
      </c>
      <c r="I92" s="25">
        <v>621151</v>
      </c>
      <c r="J92" s="25">
        <v>621151</v>
      </c>
      <c r="K92" s="25">
        <v>621151</v>
      </c>
      <c r="L92" s="25">
        <v>621151</v>
      </c>
      <c r="M92" s="25">
        <v>776439</v>
      </c>
      <c r="N92" s="25">
        <v>653335</v>
      </c>
      <c r="O92" s="25">
        <v>653335</v>
      </c>
      <c r="P92" s="25">
        <v>653335</v>
      </c>
      <c r="Q92" s="25"/>
      <c r="R92" s="127" t="s">
        <v>561</v>
      </c>
      <c r="S92" s="46"/>
    </row>
    <row r="93" spans="1:19" s="2" customFormat="1" ht="21" customHeight="1">
      <c r="A93" s="368">
        <v>74</v>
      </c>
      <c r="B93" s="387" t="s">
        <v>209</v>
      </c>
      <c r="C93" s="388" t="s">
        <v>210</v>
      </c>
      <c r="D93" s="376" t="s">
        <v>36</v>
      </c>
      <c r="E93" s="24">
        <f t="shared" si="2"/>
        <v>5639435</v>
      </c>
      <c r="F93" s="31">
        <v>393449</v>
      </c>
      <c r="G93" s="25">
        <v>524599</v>
      </c>
      <c r="H93" s="25">
        <v>524599</v>
      </c>
      <c r="I93" s="25">
        <v>393449</v>
      </c>
      <c r="J93" s="25">
        <v>524599</v>
      </c>
      <c r="K93" s="25">
        <v>393449</v>
      </c>
      <c r="L93" s="25">
        <v>393449</v>
      </c>
      <c r="M93" s="25">
        <v>524599</v>
      </c>
      <c r="N93" s="25">
        <v>393449</v>
      </c>
      <c r="O93" s="25">
        <v>655746</v>
      </c>
      <c r="P93" s="25">
        <v>393449</v>
      </c>
      <c r="Q93" s="25">
        <v>524599</v>
      </c>
      <c r="R93" s="127"/>
      <c r="S93" s="46"/>
    </row>
    <row r="94" spans="1:19" s="2" customFormat="1" ht="21" customHeight="1">
      <c r="A94" s="368">
        <v>75</v>
      </c>
      <c r="B94" s="369" t="s">
        <v>211</v>
      </c>
      <c r="C94" s="375" t="s">
        <v>212</v>
      </c>
      <c r="D94" s="376" t="s">
        <v>36</v>
      </c>
      <c r="E94" s="24">
        <f t="shared" si="2"/>
        <v>9734853</v>
      </c>
      <c r="F94" s="31">
        <v>1004744</v>
      </c>
      <c r="G94" s="25">
        <v>893106</v>
      </c>
      <c r="H94" s="25">
        <v>803795</v>
      </c>
      <c r="I94" s="25">
        <v>803795</v>
      </c>
      <c r="J94" s="25">
        <v>1004744</v>
      </c>
      <c r="K94" s="25">
        <v>803795</v>
      </c>
      <c r="L94" s="25">
        <v>602847</v>
      </c>
      <c r="M94" s="25">
        <v>803795</v>
      </c>
      <c r="N94" s="25">
        <v>803795</v>
      </c>
      <c r="O94" s="25">
        <v>803795</v>
      </c>
      <c r="P94" s="25">
        <v>803795</v>
      </c>
      <c r="Q94" s="25">
        <v>602847</v>
      </c>
      <c r="R94" s="127"/>
      <c r="S94" s="46"/>
    </row>
    <row r="95" spans="1:19" s="2" customFormat="1" ht="21" customHeight="1">
      <c r="A95" s="368">
        <v>76</v>
      </c>
      <c r="B95" s="369" t="s">
        <v>213</v>
      </c>
      <c r="C95" s="375" t="s">
        <v>214</v>
      </c>
      <c r="D95" s="376" t="s">
        <v>36</v>
      </c>
      <c r="E95" s="24">
        <f t="shared" si="2"/>
        <v>9212674</v>
      </c>
      <c r="F95" s="31">
        <v>737014</v>
      </c>
      <c r="G95" s="25">
        <v>737014</v>
      </c>
      <c r="H95" s="25">
        <v>921267</v>
      </c>
      <c r="I95" s="25">
        <v>737014</v>
      </c>
      <c r="J95" s="25">
        <v>737014</v>
      </c>
      <c r="K95" s="25">
        <v>921267</v>
      </c>
      <c r="L95" s="25">
        <v>737014</v>
      </c>
      <c r="M95" s="25">
        <v>737014</v>
      </c>
      <c r="N95" s="25">
        <v>737014</v>
      </c>
      <c r="O95" s="25">
        <v>737014</v>
      </c>
      <c r="P95" s="25">
        <v>737014</v>
      </c>
      <c r="Q95" s="25">
        <v>737014</v>
      </c>
      <c r="R95" s="127"/>
      <c r="S95" s="46"/>
    </row>
    <row r="96" spans="1:19" s="2" customFormat="1" ht="27.75" customHeight="1">
      <c r="A96" s="368">
        <v>77</v>
      </c>
      <c r="B96" s="389" t="s">
        <v>215</v>
      </c>
      <c r="C96" s="379" t="s">
        <v>216</v>
      </c>
      <c r="D96" s="376" t="s">
        <v>36</v>
      </c>
      <c r="E96" s="24">
        <f t="shared" si="2"/>
        <v>9625934</v>
      </c>
      <c r="F96" s="31">
        <v>986973</v>
      </c>
      <c r="G96" s="25">
        <v>865076</v>
      </c>
      <c r="H96" s="25">
        <v>865078</v>
      </c>
      <c r="I96" s="25">
        <v>499385</v>
      </c>
      <c r="J96" s="25">
        <v>865076</v>
      </c>
      <c r="K96" s="25">
        <v>865079</v>
      </c>
      <c r="L96" s="25">
        <v>986974</v>
      </c>
      <c r="M96" s="25">
        <v>865073</v>
      </c>
      <c r="N96" s="25">
        <v>865075</v>
      </c>
      <c r="O96" s="25">
        <v>986972</v>
      </c>
      <c r="P96" s="25">
        <v>609482</v>
      </c>
      <c r="Q96" s="25">
        <v>365691</v>
      </c>
      <c r="R96" s="127"/>
      <c r="S96" s="46"/>
    </row>
    <row r="97" spans="1:20" s="2" customFormat="1" ht="33.75" customHeight="1">
      <c r="A97" s="133" t="s">
        <v>32</v>
      </c>
      <c r="B97" s="566" t="s">
        <v>93</v>
      </c>
      <c r="C97" s="566"/>
      <c r="D97" s="566"/>
      <c r="E97" s="134">
        <v>0</v>
      </c>
      <c r="F97" s="134">
        <v>0</v>
      </c>
      <c r="G97" s="134"/>
      <c r="H97" s="134"/>
      <c r="I97" s="134"/>
      <c r="J97" s="134"/>
      <c r="K97" s="134"/>
      <c r="L97" s="134"/>
      <c r="M97" s="134"/>
      <c r="N97" s="156"/>
      <c r="O97" s="134"/>
      <c r="P97" s="134"/>
      <c r="Q97" s="134"/>
      <c r="R97" s="177"/>
      <c r="S97" s="178" t="e">
        <f>F18-#REF!</f>
        <v>#REF!</v>
      </c>
    </row>
    <row r="98" spans="1:20" s="2" customFormat="1" ht="21.75" customHeight="1">
      <c r="A98" s="542" t="s">
        <v>339</v>
      </c>
      <c r="B98" s="542"/>
      <c r="C98" s="542"/>
      <c r="D98" s="542"/>
      <c r="E98" s="542"/>
      <c r="F98" s="542"/>
      <c r="G98" s="542"/>
      <c r="H98" s="542"/>
      <c r="I98" s="542"/>
      <c r="J98" s="542"/>
      <c r="K98" s="542"/>
      <c r="L98" s="542"/>
      <c r="M98" s="542"/>
      <c r="N98" s="542"/>
      <c r="O98" s="542"/>
      <c r="P98" s="542"/>
      <c r="Q98" s="542"/>
      <c r="R98" s="542"/>
      <c r="S98" s="175"/>
    </row>
    <row r="99" spans="1:20" s="2" customFormat="1" ht="22.5" customHeight="1">
      <c r="A99" s="543"/>
      <c r="B99" s="543"/>
      <c r="C99" s="543"/>
      <c r="D99" s="543"/>
      <c r="E99" s="544"/>
      <c r="F99" s="544"/>
      <c r="G99" s="544"/>
      <c r="H99" s="544"/>
      <c r="I99" s="544"/>
      <c r="J99" s="544"/>
      <c r="K99" s="544"/>
      <c r="L99" s="544"/>
      <c r="M99" s="544"/>
      <c r="N99" s="544"/>
      <c r="O99" s="544"/>
      <c r="P99" s="544"/>
      <c r="Q99" s="544"/>
      <c r="R99" s="544"/>
      <c r="S99" s="122"/>
    </row>
    <row r="100" spans="1:20" s="2" customFormat="1" ht="15.4" hidden="1" customHeight="1">
      <c r="A100" s="545" t="s">
        <v>15</v>
      </c>
      <c r="B100" s="552" t="s">
        <v>56</v>
      </c>
      <c r="C100" s="552"/>
      <c r="D100" s="545" t="s">
        <v>57</v>
      </c>
      <c r="E100" s="545"/>
      <c r="F100" s="545"/>
      <c r="G100" s="545"/>
      <c r="H100" s="545"/>
      <c r="I100" s="545"/>
      <c r="J100" s="545"/>
      <c r="K100" s="545"/>
      <c r="L100" s="545"/>
      <c r="M100" s="545"/>
      <c r="N100" s="545"/>
      <c r="O100" s="545"/>
      <c r="P100" s="545" t="s">
        <v>58</v>
      </c>
      <c r="Q100" s="551" t="s">
        <v>59</v>
      </c>
      <c r="R100" s="545" t="s">
        <v>20</v>
      </c>
      <c r="S100" s="122"/>
    </row>
    <row r="101" spans="1:20" s="2" customFormat="1" ht="53.25" hidden="1" customHeight="1">
      <c r="A101" s="545"/>
      <c r="B101" s="552"/>
      <c r="C101" s="552"/>
      <c r="D101" s="136" t="s">
        <v>60</v>
      </c>
      <c r="E101" s="137" t="s">
        <v>61</v>
      </c>
      <c r="F101" s="137" t="s">
        <v>62</v>
      </c>
      <c r="G101" s="137" t="s">
        <v>63</v>
      </c>
      <c r="H101" s="137"/>
      <c r="I101" s="137"/>
      <c r="J101" s="137"/>
      <c r="K101" s="137"/>
      <c r="L101" s="137"/>
      <c r="M101" s="137" t="s">
        <v>340</v>
      </c>
      <c r="N101" s="157" t="s">
        <v>65</v>
      </c>
      <c r="O101" s="137" t="s">
        <v>341</v>
      </c>
      <c r="P101" s="545"/>
      <c r="Q101" s="551"/>
      <c r="R101" s="545"/>
      <c r="S101" s="122"/>
    </row>
    <row r="102" spans="1:20" s="4" customFormat="1" ht="15.4" hidden="1" customHeight="1">
      <c r="A102" s="138" t="s">
        <v>67</v>
      </c>
      <c r="B102" s="546" t="s">
        <v>68</v>
      </c>
      <c r="C102" s="546"/>
      <c r="D102" s="139">
        <f t="shared" ref="D102:Q102" si="3">SUM(D103:D108)</f>
        <v>0</v>
      </c>
      <c r="E102" s="139">
        <f t="shared" si="3"/>
        <v>0</v>
      </c>
      <c r="F102" s="139">
        <f t="shared" si="3"/>
        <v>3.0000000000000027E-2</v>
      </c>
      <c r="G102" s="140">
        <f t="shared" si="3"/>
        <v>-1.0388000000000002</v>
      </c>
      <c r="H102" s="140"/>
      <c r="I102" s="140"/>
      <c r="J102" s="140"/>
      <c r="K102" s="140"/>
      <c r="L102" s="140"/>
      <c r="M102" s="158">
        <f t="shared" si="3"/>
        <v>0.20299999999999999</v>
      </c>
      <c r="N102" s="159">
        <f t="shared" si="3"/>
        <v>0.5</v>
      </c>
      <c r="O102" s="160">
        <f t="shared" si="3"/>
        <v>-2.0019999999999998</v>
      </c>
      <c r="P102" s="161">
        <f t="shared" si="3"/>
        <v>-2.3077999999999999</v>
      </c>
      <c r="Q102" s="179">
        <f t="shared" si="3"/>
        <v>-3438621.9999999995</v>
      </c>
      <c r="R102" s="180"/>
      <c r="S102" s="179">
        <v>3438622</v>
      </c>
      <c r="T102" s="87"/>
    </row>
    <row r="103" spans="1:20" s="2" customFormat="1" ht="15.4" hidden="1" customHeight="1">
      <c r="A103" s="141">
        <v>1</v>
      </c>
      <c r="B103" s="547" t="s">
        <v>342</v>
      </c>
      <c r="C103" s="547"/>
      <c r="D103" s="142"/>
      <c r="E103" s="142"/>
      <c r="F103" s="142">
        <v>-0.5</v>
      </c>
      <c r="G103" s="143">
        <v>-1.3320000000000001</v>
      </c>
      <c r="H103" s="143"/>
      <c r="I103" s="143"/>
      <c r="J103" s="143"/>
      <c r="K103" s="143"/>
      <c r="L103" s="143"/>
      <c r="M103" s="162"/>
      <c r="N103" s="163"/>
      <c r="O103" s="164"/>
      <c r="P103" s="161">
        <f>SUM(D103:O103)</f>
        <v>-1.8320000000000001</v>
      </c>
      <c r="Q103" s="179">
        <f>P103*1490000</f>
        <v>-2729680</v>
      </c>
      <c r="R103" s="181" t="s">
        <v>151</v>
      </c>
      <c r="S103" s="122"/>
    </row>
    <row r="104" spans="1:20" s="2" customFormat="1" ht="15.4" hidden="1" customHeight="1">
      <c r="A104" s="141">
        <v>2</v>
      </c>
      <c r="B104" s="547" t="s">
        <v>296</v>
      </c>
      <c r="C104" s="547"/>
      <c r="D104" s="142"/>
      <c r="E104" s="142"/>
      <c r="F104" s="142">
        <v>0.33</v>
      </c>
      <c r="G104" s="143">
        <f>F104*40%</f>
        <v>0.13200000000000001</v>
      </c>
      <c r="H104" s="143"/>
      <c r="I104" s="143"/>
      <c r="J104" s="143"/>
      <c r="K104" s="143"/>
      <c r="L104" s="143"/>
      <c r="M104" s="162"/>
      <c r="N104" s="165"/>
      <c r="O104" s="164"/>
      <c r="P104" s="161">
        <f t="shared" ref="P104:P108" si="4">SUM(D104:O104)</f>
        <v>0.46200000000000002</v>
      </c>
      <c r="Q104" s="179">
        <f t="shared" ref="Q104:Q108" si="5">P104*1490000</f>
        <v>688380</v>
      </c>
      <c r="R104" s="181" t="s">
        <v>343</v>
      </c>
      <c r="S104" s="122"/>
    </row>
    <row r="105" spans="1:20" s="2" customFormat="1" ht="15.4" hidden="1" customHeight="1">
      <c r="A105" s="141">
        <v>3</v>
      </c>
      <c r="B105" s="547" t="s">
        <v>196</v>
      </c>
      <c r="C105" s="547"/>
      <c r="D105" s="142"/>
      <c r="E105" s="142"/>
      <c r="F105" s="142">
        <v>0.2</v>
      </c>
      <c r="G105" s="143">
        <f>F105*40%</f>
        <v>8.0000000000000016E-2</v>
      </c>
      <c r="H105" s="143"/>
      <c r="I105" s="143"/>
      <c r="J105" s="143"/>
      <c r="K105" s="143"/>
      <c r="L105" s="143"/>
      <c r="M105" s="166"/>
      <c r="N105" s="165"/>
      <c r="O105" s="164"/>
      <c r="P105" s="161">
        <f t="shared" si="4"/>
        <v>0.28000000000000003</v>
      </c>
      <c r="Q105" s="179">
        <f t="shared" si="5"/>
        <v>417200.00000000006</v>
      </c>
      <c r="R105" s="181" t="s">
        <v>343</v>
      </c>
      <c r="S105" s="122"/>
    </row>
    <row r="106" spans="1:20" s="2" customFormat="1" ht="15.4" hidden="1" customHeight="1">
      <c r="A106" s="141">
        <v>4</v>
      </c>
      <c r="B106" s="547" t="s">
        <v>265</v>
      </c>
      <c r="C106" s="547"/>
      <c r="D106" s="142"/>
      <c r="E106" s="142"/>
      <c r="F106" s="142"/>
      <c r="G106" s="143">
        <f>0.203*40%</f>
        <v>8.1200000000000008E-2</v>
      </c>
      <c r="H106" s="143"/>
      <c r="I106" s="143"/>
      <c r="J106" s="143"/>
      <c r="K106" s="143"/>
      <c r="L106" s="143"/>
      <c r="M106" s="143">
        <f>4.06*5%</f>
        <v>0.20299999999999999</v>
      </c>
      <c r="N106" s="165"/>
      <c r="O106" s="164"/>
      <c r="P106" s="161">
        <f t="shared" si="4"/>
        <v>0.28420000000000001</v>
      </c>
      <c r="Q106" s="179">
        <f t="shared" si="5"/>
        <v>423458</v>
      </c>
      <c r="R106" s="181" t="s">
        <v>343</v>
      </c>
      <c r="S106" s="122"/>
    </row>
    <row r="107" spans="1:20" s="2" customFormat="1" ht="15.4" hidden="1" customHeight="1">
      <c r="A107" s="141">
        <v>5</v>
      </c>
      <c r="B107" s="548" t="s">
        <v>250</v>
      </c>
      <c r="C107" s="548"/>
      <c r="D107" s="142"/>
      <c r="E107" s="142"/>
      <c r="F107" s="142"/>
      <c r="G107" s="143"/>
      <c r="H107" s="143"/>
      <c r="I107" s="143"/>
      <c r="J107" s="143"/>
      <c r="K107" s="143"/>
      <c r="L107" s="143"/>
      <c r="M107" s="162"/>
      <c r="N107" s="165">
        <v>0.5</v>
      </c>
      <c r="O107" s="143">
        <f>-2.86*70%</f>
        <v>-2.0019999999999998</v>
      </c>
      <c r="P107" s="161">
        <f t="shared" si="4"/>
        <v>-1.5019999999999998</v>
      </c>
      <c r="Q107" s="179">
        <f t="shared" si="5"/>
        <v>-2237979.9999999995</v>
      </c>
      <c r="R107" s="181" t="s">
        <v>344</v>
      </c>
      <c r="S107" s="122"/>
    </row>
    <row r="108" spans="1:20" s="2" customFormat="1" ht="15.4" hidden="1" customHeight="1">
      <c r="A108" s="141">
        <v>6</v>
      </c>
      <c r="B108" s="548"/>
      <c r="C108" s="548"/>
      <c r="D108" s="142"/>
      <c r="E108" s="142"/>
      <c r="F108" s="142"/>
      <c r="G108" s="143"/>
      <c r="H108" s="143"/>
      <c r="I108" s="143"/>
      <c r="J108" s="143"/>
      <c r="K108" s="143"/>
      <c r="L108" s="143"/>
      <c r="M108" s="162"/>
      <c r="N108" s="165"/>
      <c r="O108" s="167"/>
      <c r="P108" s="161">
        <f t="shared" si="4"/>
        <v>0</v>
      </c>
      <c r="Q108" s="179">
        <f t="shared" si="5"/>
        <v>0</v>
      </c>
      <c r="R108" s="181"/>
      <c r="S108" s="122"/>
    </row>
    <row r="109" spans="1:20" s="2" customFormat="1" ht="18.75" customHeight="1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553" t="s">
        <v>492</v>
      </c>
      <c r="N109" s="553"/>
      <c r="O109" s="553"/>
      <c r="P109" s="553"/>
      <c r="Q109" s="553"/>
      <c r="R109" s="553"/>
      <c r="S109" s="122"/>
    </row>
    <row r="110" spans="1:20" s="2" customFormat="1" ht="15.4" customHeight="1">
      <c r="A110" s="549" t="s">
        <v>70</v>
      </c>
      <c r="B110" s="549"/>
      <c r="C110" s="549"/>
      <c r="E110" s="549" t="s">
        <v>71</v>
      </c>
      <c r="F110" s="549"/>
      <c r="G110" s="145"/>
      <c r="H110" s="145"/>
      <c r="I110" s="145"/>
      <c r="J110" s="145"/>
      <c r="K110" s="145"/>
      <c r="L110" s="145"/>
      <c r="M110" s="549" t="s">
        <v>72</v>
      </c>
      <c r="N110" s="549"/>
      <c r="O110" s="549"/>
      <c r="P110" s="549"/>
      <c r="Q110" s="549"/>
      <c r="R110" s="549"/>
      <c r="S110" s="122"/>
    </row>
    <row r="111" spans="1:20" s="2" customFormat="1" ht="15.4" customHeight="1">
      <c r="A111" s="144"/>
      <c r="B111" s="146"/>
      <c r="C111" s="147"/>
      <c r="E111" s="146"/>
      <c r="F111" s="146"/>
      <c r="G111" s="146"/>
      <c r="H111" s="146"/>
      <c r="I111" s="146"/>
      <c r="J111" s="146"/>
      <c r="K111" s="146"/>
      <c r="L111" s="146"/>
      <c r="N111" s="168"/>
      <c r="O111" s="144"/>
      <c r="P111" s="146"/>
      <c r="Q111" s="146"/>
      <c r="R111" s="146"/>
      <c r="S111" s="122"/>
    </row>
    <row r="112" spans="1:20" s="2" customFormat="1" ht="40.5" customHeight="1">
      <c r="A112" s="144"/>
      <c r="B112" s="144"/>
      <c r="C112" s="148"/>
      <c r="E112" s="144"/>
      <c r="F112" s="144"/>
      <c r="G112" s="144"/>
      <c r="H112" s="144"/>
      <c r="I112" s="144"/>
      <c r="J112" s="144"/>
      <c r="K112" s="144"/>
      <c r="L112" s="144"/>
      <c r="M112" s="144"/>
      <c r="N112" s="169"/>
      <c r="O112" s="144"/>
      <c r="P112" s="144"/>
      <c r="Q112" s="144"/>
      <c r="R112" s="144"/>
      <c r="S112" s="122"/>
    </row>
    <row r="113" spans="1:19" s="2" customFormat="1" ht="30.75" customHeight="1">
      <c r="A113" s="550" t="s">
        <v>122</v>
      </c>
      <c r="B113" s="550"/>
      <c r="C113" s="550"/>
      <c r="E113" s="550" t="s">
        <v>74</v>
      </c>
      <c r="F113" s="550"/>
      <c r="G113" s="149"/>
      <c r="H113" s="149"/>
      <c r="I113" s="149"/>
      <c r="J113" s="149"/>
      <c r="K113" s="149"/>
      <c r="L113" s="149"/>
      <c r="M113" s="550" t="s">
        <v>75</v>
      </c>
      <c r="N113" s="550"/>
      <c r="O113" s="550"/>
      <c r="P113" s="550"/>
      <c r="Q113" s="550"/>
      <c r="R113" s="550"/>
      <c r="S113" s="122"/>
    </row>
    <row r="114" spans="1:19" s="2" customFormat="1">
      <c r="A114" s="150"/>
      <c r="B114" s="150"/>
      <c r="C114" s="150"/>
      <c r="D114" s="151"/>
      <c r="E114" s="150"/>
      <c r="F114" s="150"/>
      <c r="G114" s="150"/>
      <c r="H114" s="150"/>
      <c r="I114" s="150"/>
      <c r="J114" s="150"/>
      <c r="K114" s="150"/>
      <c r="L114" s="150"/>
      <c r="N114" s="170"/>
      <c r="O114" s="150"/>
      <c r="P114" s="150"/>
      <c r="Q114" s="150"/>
      <c r="R114" s="152"/>
      <c r="S114" s="121"/>
    </row>
    <row r="115" spans="1:19" s="2" customFormat="1">
      <c r="A115" s="567" t="s">
        <v>76</v>
      </c>
      <c r="B115" s="567"/>
      <c r="C115" s="567"/>
      <c r="D115" s="567"/>
      <c r="E115" s="567"/>
      <c r="F115" s="567"/>
      <c r="G115" s="567"/>
      <c r="H115" s="567"/>
      <c r="I115" s="567"/>
      <c r="J115" s="567"/>
      <c r="K115" s="567"/>
      <c r="L115" s="567"/>
      <c r="M115" s="567"/>
      <c r="N115" s="567"/>
      <c r="O115" s="567"/>
      <c r="P115" s="567"/>
      <c r="Q115" s="567"/>
      <c r="R115" s="567"/>
      <c r="S115" s="121"/>
    </row>
    <row r="116" spans="1:19" s="2" customFormat="1">
      <c r="A116" s="150"/>
      <c r="B116" s="150"/>
      <c r="C116" s="150"/>
      <c r="D116" s="150"/>
      <c r="E116" s="150"/>
      <c r="F116" s="150"/>
      <c r="G116" s="568" t="s">
        <v>77</v>
      </c>
      <c r="H116" s="568"/>
      <c r="I116" s="568"/>
      <c r="J116" s="568"/>
      <c r="K116" s="568"/>
      <c r="L116" s="568"/>
      <c r="M116" s="568"/>
      <c r="N116" s="568"/>
      <c r="O116" s="568"/>
      <c r="P116" s="568"/>
      <c r="Q116" s="568"/>
      <c r="R116" s="568"/>
      <c r="S116" s="121"/>
    </row>
    <row r="117" spans="1:19" s="2" customFormat="1">
      <c r="A117" s="144"/>
      <c r="B117" s="570" t="s">
        <v>78</v>
      </c>
      <c r="C117" s="570"/>
      <c r="D117" s="570"/>
      <c r="E117" s="144"/>
      <c r="F117" s="144"/>
      <c r="G117" s="570" t="s">
        <v>79</v>
      </c>
      <c r="H117" s="570"/>
      <c r="I117" s="570"/>
      <c r="J117" s="570"/>
      <c r="K117" s="570"/>
      <c r="L117" s="570"/>
      <c r="M117" s="570"/>
      <c r="N117" s="570"/>
      <c r="O117" s="570"/>
      <c r="P117" s="570"/>
      <c r="Q117" s="570"/>
      <c r="R117" s="570"/>
      <c r="S117" s="121"/>
    </row>
    <row r="118" spans="1:19" s="2" customFormat="1">
      <c r="A118" s="152"/>
      <c r="B118" s="570"/>
      <c r="C118" s="570"/>
      <c r="D118" s="570"/>
      <c r="E118" s="144"/>
      <c r="F118" s="144"/>
      <c r="G118" s="570"/>
      <c r="H118" s="570"/>
      <c r="I118" s="570"/>
      <c r="J118" s="570"/>
      <c r="K118" s="570"/>
      <c r="L118" s="570"/>
      <c r="M118" s="570"/>
      <c r="N118" s="570"/>
      <c r="O118" s="570"/>
      <c r="P118" s="570"/>
      <c r="Q118" s="570"/>
      <c r="R118" s="570"/>
      <c r="S118" s="121"/>
    </row>
    <row r="119" spans="1:19" s="2" customFormat="1">
      <c r="A119" s="144"/>
      <c r="B119" s="144"/>
      <c r="C119" s="144"/>
      <c r="D119" s="144"/>
      <c r="E119" s="144"/>
      <c r="F119" s="144">
        <f>1700090+1443512</f>
        <v>3143602</v>
      </c>
      <c r="G119" s="570"/>
      <c r="H119" s="570"/>
      <c r="I119" s="570"/>
      <c r="J119" s="570"/>
      <c r="K119" s="570"/>
      <c r="L119" s="570"/>
      <c r="M119" s="570"/>
      <c r="N119" s="570"/>
      <c r="O119" s="570"/>
      <c r="P119" s="570"/>
      <c r="Q119" s="570"/>
      <c r="R119" s="570"/>
      <c r="S119" s="121"/>
    </row>
    <row r="120" spans="1:19" s="2" customFormat="1">
      <c r="A120" s="558"/>
      <c r="B120" s="558"/>
      <c r="C120" s="558"/>
      <c r="D120" s="558"/>
      <c r="E120" s="558"/>
      <c r="F120" s="558"/>
      <c r="G120" s="558"/>
      <c r="H120" s="558"/>
      <c r="I120" s="558"/>
      <c r="J120" s="558"/>
      <c r="K120" s="558"/>
      <c r="L120" s="558"/>
      <c r="M120" s="558"/>
      <c r="N120" s="569"/>
      <c r="O120" s="569"/>
      <c r="P120" s="569"/>
      <c r="Q120" s="569"/>
      <c r="R120" s="569"/>
      <c r="S120" s="121"/>
    </row>
    <row r="121" spans="1:19" s="2" customFormat="1">
      <c r="C121" s="148"/>
      <c r="N121" s="4"/>
    </row>
  </sheetData>
  <mergeCells count="55">
    <mergeCell ref="A115:R115"/>
    <mergeCell ref="G116:R116"/>
    <mergeCell ref="A120:M120"/>
    <mergeCell ref="N120:R120"/>
    <mergeCell ref="A15:A16"/>
    <mergeCell ref="A100:A101"/>
    <mergeCell ref="B15:B16"/>
    <mergeCell ref="E15:E16"/>
    <mergeCell ref="P100:P101"/>
    <mergeCell ref="Q100:Q101"/>
    <mergeCell ref="R15:R16"/>
    <mergeCell ref="R100:R101"/>
    <mergeCell ref="B100:C101"/>
    <mergeCell ref="B117:D118"/>
    <mergeCell ref="G117:R119"/>
    <mergeCell ref="M109:R109"/>
    <mergeCell ref="A110:C110"/>
    <mergeCell ref="E110:F110"/>
    <mergeCell ref="M110:R110"/>
    <mergeCell ref="A113:C113"/>
    <mergeCell ref="E113:F113"/>
    <mergeCell ref="M113:R113"/>
    <mergeCell ref="B104:C104"/>
    <mergeCell ref="B105:C105"/>
    <mergeCell ref="B106:C106"/>
    <mergeCell ref="B107:C107"/>
    <mergeCell ref="B108:C108"/>
    <mergeCell ref="A99:D99"/>
    <mergeCell ref="E99:R99"/>
    <mergeCell ref="D100:O100"/>
    <mergeCell ref="B102:C102"/>
    <mergeCell ref="B103:C103"/>
    <mergeCell ref="C17:D17"/>
    <mergeCell ref="B18:D18"/>
    <mergeCell ref="B19:D19"/>
    <mergeCell ref="B97:D97"/>
    <mergeCell ref="A98:R98"/>
    <mergeCell ref="A13:R13"/>
    <mergeCell ref="A14:P14"/>
    <mergeCell ref="Q14:R14"/>
    <mergeCell ref="C15:D15"/>
    <mergeCell ref="F15:Q15"/>
    <mergeCell ref="A8:B8"/>
    <mergeCell ref="C8:R8"/>
    <mergeCell ref="A9:B9"/>
    <mergeCell ref="A10:B10"/>
    <mergeCell ref="A11:D11"/>
    <mergeCell ref="E11:R11"/>
    <mergeCell ref="C9:R10"/>
    <mergeCell ref="A1:M1"/>
    <mergeCell ref="A2:Q2"/>
    <mergeCell ref="A3:Q3"/>
    <mergeCell ref="A4:R4"/>
    <mergeCell ref="C6:D6"/>
    <mergeCell ref="E6:G6"/>
  </mergeCells>
  <printOptions horizontalCentered="1"/>
  <pageMargins left="0" right="0" top="0.196850393700787" bottom="0" header="0.23622047244094499" footer="0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U55"/>
  <sheetViews>
    <sheetView showGridLines="0" topLeftCell="A18" workbookViewId="0">
      <selection activeCell="B20" sqref="B20:B31"/>
    </sheetView>
  </sheetViews>
  <sheetFormatPr defaultColWidth="9.33203125" defaultRowHeight="15.75"/>
  <cols>
    <col min="1" max="1" width="6.6640625" style="5" customWidth="1"/>
    <col min="2" max="2" width="32.5" style="5" customWidth="1"/>
    <col min="3" max="3" width="19.1640625" style="6" hidden="1" customWidth="1"/>
    <col min="4" max="4" width="36" style="5" hidden="1" customWidth="1"/>
    <col min="5" max="5" width="14.5" style="5" customWidth="1"/>
    <col min="6" max="17" width="13.6640625" style="5" customWidth="1"/>
    <col min="18" max="18" width="16.83203125" style="5" customWidth="1"/>
    <col min="19" max="19" width="13.1640625" style="5" customWidth="1"/>
    <col min="20" max="20" width="12" style="5" customWidth="1"/>
    <col min="21" max="16384" width="9.33203125" style="5"/>
  </cols>
  <sheetData>
    <row r="1" spans="1:21" ht="15.4" customHeight="1">
      <c r="A1" s="499"/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11"/>
      <c r="O1" s="11"/>
      <c r="P1" s="11"/>
      <c r="Q1" s="11"/>
      <c r="R1" s="97" t="s">
        <v>0</v>
      </c>
      <c r="S1" s="39"/>
      <c r="U1" s="40"/>
    </row>
    <row r="2" spans="1:21" ht="18.75" customHeight="1">
      <c r="A2" s="500" t="s">
        <v>1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98" t="s">
        <v>2</v>
      </c>
    </row>
    <row r="3" spans="1:21" ht="15.4" customHeight="1">
      <c r="A3" s="501" t="s">
        <v>345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98" t="s">
        <v>346</v>
      </c>
    </row>
    <row r="4" spans="1:21" ht="6" customHeight="1">
      <c r="A4" s="499"/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39"/>
    </row>
    <row r="5" spans="1:21" ht="2.65" customHeight="1">
      <c r="E5" s="7"/>
      <c r="F5" s="7"/>
      <c r="G5" s="7"/>
      <c r="H5" s="7"/>
      <c r="I5" s="7"/>
      <c r="J5" s="7"/>
      <c r="K5" s="7"/>
      <c r="L5" s="7"/>
      <c r="S5" s="39"/>
    </row>
    <row r="6" spans="1:21" ht="18.75" customHeight="1">
      <c r="A6" s="8"/>
      <c r="B6" s="8"/>
      <c r="C6" s="502" t="s">
        <v>5</v>
      </c>
      <c r="D6" s="502"/>
      <c r="E6" s="502" t="s">
        <v>6</v>
      </c>
      <c r="F6" s="502"/>
      <c r="G6" s="502"/>
      <c r="H6" s="9"/>
      <c r="I6" s="9"/>
      <c r="J6" s="9"/>
      <c r="K6" s="9"/>
      <c r="L6" s="9"/>
      <c r="M6" s="11"/>
      <c r="N6" s="11"/>
      <c r="O6" s="38"/>
      <c r="P6" s="8"/>
      <c r="Q6" s="8"/>
      <c r="R6" s="8"/>
    </row>
    <row r="7" spans="1:21">
      <c r="E7" s="7"/>
      <c r="F7" s="7"/>
      <c r="G7" s="7"/>
      <c r="H7" s="7"/>
      <c r="I7" s="7"/>
      <c r="J7" s="7"/>
      <c r="K7" s="7"/>
      <c r="L7" s="7"/>
    </row>
    <row r="8" spans="1:21" ht="15.4" customHeight="1">
      <c r="A8" s="503" t="s">
        <v>7</v>
      </c>
      <c r="B8" s="503"/>
      <c r="C8" s="504" t="s">
        <v>8</v>
      </c>
      <c r="D8" s="504"/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4"/>
      <c r="R8" s="504"/>
      <c r="S8" s="39"/>
    </row>
    <row r="9" spans="1:21">
      <c r="A9" s="503" t="s">
        <v>9</v>
      </c>
      <c r="B9" s="503"/>
      <c r="C9" s="504">
        <v>1077976</v>
      </c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39"/>
    </row>
    <row r="10" spans="1:21" hidden="1">
      <c r="A10" s="499"/>
      <c r="B10" s="499"/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39"/>
    </row>
    <row r="11" spans="1:21">
      <c r="A11" s="503" t="s">
        <v>10</v>
      </c>
      <c r="B11" s="503"/>
      <c r="C11" s="503"/>
      <c r="D11" s="503"/>
      <c r="E11" s="505" t="s">
        <v>11</v>
      </c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39"/>
    </row>
    <row r="12" spans="1:21" ht="16.149999999999999" customHeight="1">
      <c r="A12" s="10" t="s">
        <v>12</v>
      </c>
      <c r="B12" s="11"/>
      <c r="C12" s="12" t="s">
        <v>347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39"/>
    </row>
    <row r="13" spans="1:21" ht="1.7" customHeight="1">
      <c r="A13" s="499"/>
      <c r="B13" s="49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39"/>
    </row>
    <row r="14" spans="1:21" ht="16.149999999999999" customHeight="1">
      <c r="A14" s="499"/>
      <c r="B14" s="499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507" t="s">
        <v>14</v>
      </c>
      <c r="R14" s="507"/>
      <c r="S14" s="39"/>
    </row>
    <row r="15" spans="1:21" ht="15.75" customHeight="1">
      <c r="A15" s="508" t="s">
        <v>15</v>
      </c>
      <c r="B15" s="508" t="s">
        <v>16</v>
      </c>
      <c r="C15" s="508" t="s">
        <v>17</v>
      </c>
      <c r="D15" s="508"/>
      <c r="E15" s="508" t="s">
        <v>18</v>
      </c>
      <c r="F15" s="508" t="s">
        <v>25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 t="s">
        <v>20</v>
      </c>
      <c r="S15" s="39"/>
    </row>
    <row r="16" spans="1:21" ht="97.5" customHeight="1">
      <c r="A16" s="508"/>
      <c r="B16" s="508"/>
      <c r="C16" s="13" t="s">
        <v>21</v>
      </c>
      <c r="D16" s="13" t="s">
        <v>22</v>
      </c>
      <c r="E16" s="508"/>
      <c r="F16" s="14" t="s">
        <v>81</v>
      </c>
      <c r="G16" s="14" t="s">
        <v>82</v>
      </c>
      <c r="H16" s="14" t="s">
        <v>83</v>
      </c>
      <c r="I16" s="14" t="s">
        <v>84</v>
      </c>
      <c r="J16" s="14" t="s">
        <v>85</v>
      </c>
      <c r="K16" s="14" t="s">
        <v>86</v>
      </c>
      <c r="L16" s="14" t="s">
        <v>87</v>
      </c>
      <c r="M16" s="14" t="s">
        <v>88</v>
      </c>
      <c r="N16" s="14" t="s">
        <v>89</v>
      </c>
      <c r="O16" s="14" t="s">
        <v>90</v>
      </c>
      <c r="P16" s="14" t="s">
        <v>91</v>
      </c>
      <c r="Q16" s="14" t="s">
        <v>92</v>
      </c>
      <c r="R16" s="508"/>
      <c r="S16" s="39"/>
    </row>
    <row r="17" spans="1:20" ht="23.25" customHeight="1">
      <c r="A17" s="90">
        <v>1</v>
      </c>
      <c r="B17" s="90">
        <v>2</v>
      </c>
      <c r="C17" s="571">
        <v>3</v>
      </c>
      <c r="D17" s="572"/>
      <c r="E17" s="91">
        <v>4</v>
      </c>
      <c r="F17" s="91">
        <v>5</v>
      </c>
      <c r="G17" s="91">
        <v>6</v>
      </c>
      <c r="H17" s="91">
        <v>7</v>
      </c>
      <c r="I17" s="91">
        <v>8</v>
      </c>
      <c r="J17" s="91">
        <v>9</v>
      </c>
      <c r="K17" s="91">
        <v>10</v>
      </c>
      <c r="L17" s="91">
        <v>11</v>
      </c>
      <c r="M17" s="91">
        <v>12</v>
      </c>
      <c r="N17" s="91">
        <v>13</v>
      </c>
      <c r="O17" s="91">
        <v>14</v>
      </c>
      <c r="P17" s="91">
        <v>15</v>
      </c>
      <c r="Q17" s="91">
        <v>16</v>
      </c>
      <c r="R17" s="91">
        <v>17</v>
      </c>
      <c r="S17" s="39"/>
    </row>
    <row r="18" spans="1:20" ht="23.25" customHeight="1">
      <c r="A18" s="17"/>
      <c r="B18" s="511" t="s">
        <v>18</v>
      </c>
      <c r="C18" s="511"/>
      <c r="D18" s="511"/>
      <c r="E18" s="18">
        <f t="shared" ref="E18" si="0">SUM(E20:E31)</f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99"/>
      <c r="S18" s="39"/>
    </row>
    <row r="19" spans="1:20" ht="23.25" customHeight="1">
      <c r="A19" s="19" t="s">
        <v>30</v>
      </c>
      <c r="B19" s="512" t="s">
        <v>31</v>
      </c>
      <c r="C19" s="513"/>
      <c r="D19" s="514"/>
      <c r="E19" s="20">
        <f>SUM(E20:E31)</f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00"/>
      <c r="S19" s="44"/>
    </row>
    <row r="20" spans="1:20" ht="23.25" customHeight="1">
      <c r="A20" s="26">
        <v>1</v>
      </c>
      <c r="B20" s="92" t="s">
        <v>348</v>
      </c>
      <c r="C20" s="252" t="s">
        <v>349</v>
      </c>
      <c r="D20" s="27" t="s">
        <v>36</v>
      </c>
      <c r="E20" s="20">
        <f>SUM(F20:Q20)</f>
        <v>0</v>
      </c>
      <c r="F20" s="93"/>
      <c r="G20" s="49"/>
      <c r="H20" s="49"/>
      <c r="I20" s="49"/>
      <c r="J20" s="49"/>
      <c r="K20" s="49"/>
      <c r="L20" s="49"/>
      <c r="M20" s="49"/>
      <c r="N20" s="20"/>
      <c r="O20" s="49"/>
      <c r="P20" s="20"/>
      <c r="Q20" s="20"/>
      <c r="R20" s="100"/>
      <c r="S20" s="44"/>
    </row>
    <row r="21" spans="1:20" ht="23.25" customHeight="1">
      <c r="A21" s="26">
        <v>2</v>
      </c>
      <c r="B21" s="92" t="s">
        <v>350</v>
      </c>
      <c r="C21" s="252" t="s">
        <v>351</v>
      </c>
      <c r="D21" s="27" t="s">
        <v>36</v>
      </c>
      <c r="E21" s="20">
        <f t="shared" ref="E21:E31" si="1">SUM(F21:Q21)</f>
        <v>0</v>
      </c>
      <c r="F21" s="93"/>
      <c r="G21" s="49"/>
      <c r="H21" s="49"/>
      <c r="I21" s="49"/>
      <c r="J21" s="49"/>
      <c r="K21" s="49"/>
      <c r="L21" s="49"/>
      <c r="M21" s="49"/>
      <c r="N21" s="20"/>
      <c r="O21" s="49"/>
      <c r="P21" s="20"/>
      <c r="Q21" s="20"/>
      <c r="R21" s="100"/>
      <c r="S21" s="44"/>
    </row>
    <row r="22" spans="1:20" ht="23.25" customHeight="1">
      <c r="A22" s="26">
        <v>3</v>
      </c>
      <c r="B22" s="92" t="s">
        <v>352</v>
      </c>
      <c r="C22" s="252" t="s">
        <v>353</v>
      </c>
      <c r="D22" s="27" t="s">
        <v>36</v>
      </c>
      <c r="E22" s="20">
        <f t="shared" si="1"/>
        <v>0</v>
      </c>
      <c r="F22" s="93"/>
      <c r="G22" s="49"/>
      <c r="H22" s="49"/>
      <c r="I22" s="49"/>
      <c r="J22" s="49"/>
      <c r="K22" s="49"/>
      <c r="L22" s="49"/>
      <c r="M22" s="49"/>
      <c r="N22" s="20"/>
      <c r="O22" s="20"/>
      <c r="P22" s="20"/>
      <c r="Q22" s="20"/>
      <c r="R22" s="100"/>
      <c r="S22" s="44"/>
    </row>
    <row r="23" spans="1:20" ht="23.25" customHeight="1">
      <c r="A23" s="26">
        <v>4</v>
      </c>
      <c r="B23" s="35" t="s">
        <v>354</v>
      </c>
      <c r="C23" s="252" t="s">
        <v>355</v>
      </c>
      <c r="D23" s="27" t="s">
        <v>36</v>
      </c>
      <c r="E23" s="20">
        <f t="shared" si="1"/>
        <v>0</v>
      </c>
      <c r="F23" s="93"/>
      <c r="G23" s="49"/>
      <c r="H23" s="49"/>
      <c r="I23" s="49"/>
      <c r="J23" s="49"/>
      <c r="K23" s="49"/>
      <c r="L23" s="49"/>
      <c r="M23" s="49"/>
      <c r="N23" s="20"/>
      <c r="O23" s="20"/>
      <c r="P23" s="20"/>
      <c r="Q23" s="20"/>
      <c r="R23" s="100"/>
      <c r="S23" s="44"/>
    </row>
    <row r="24" spans="1:20" ht="23.25" customHeight="1">
      <c r="A24" s="26">
        <v>5</v>
      </c>
      <c r="B24" s="92" t="s">
        <v>356</v>
      </c>
      <c r="C24" s="252" t="s">
        <v>357</v>
      </c>
      <c r="D24" s="27" t="s">
        <v>36</v>
      </c>
      <c r="E24" s="20">
        <f t="shared" si="1"/>
        <v>0</v>
      </c>
      <c r="F24" s="93"/>
      <c r="G24" s="49"/>
      <c r="H24" s="49"/>
      <c r="I24" s="49"/>
      <c r="J24" s="49"/>
      <c r="K24" s="49"/>
      <c r="L24" s="49"/>
      <c r="M24" s="49"/>
      <c r="N24" s="20"/>
      <c r="O24" s="20"/>
      <c r="P24" s="20"/>
      <c r="Q24" s="20"/>
      <c r="R24" s="84"/>
      <c r="S24" s="44"/>
    </row>
    <row r="25" spans="1:20" ht="23.25" customHeight="1">
      <c r="A25" s="26">
        <v>6</v>
      </c>
      <c r="B25" s="92" t="s">
        <v>358</v>
      </c>
      <c r="C25" s="252" t="s">
        <v>359</v>
      </c>
      <c r="D25" s="27" t="s">
        <v>36</v>
      </c>
      <c r="E25" s="20">
        <f t="shared" si="1"/>
        <v>0</v>
      </c>
      <c r="F25" s="93"/>
      <c r="G25" s="49"/>
      <c r="H25" s="49"/>
      <c r="I25" s="49"/>
      <c r="J25" s="49"/>
      <c r="K25" s="49"/>
      <c r="L25" s="49"/>
      <c r="M25" s="49"/>
      <c r="N25" s="20"/>
      <c r="O25" s="20"/>
      <c r="P25" s="20"/>
      <c r="Q25" s="20"/>
      <c r="R25" s="84"/>
      <c r="S25" s="44"/>
    </row>
    <row r="26" spans="1:20" s="3" customFormat="1" ht="23.25" customHeight="1">
      <c r="A26" s="26">
        <v>7</v>
      </c>
      <c r="B26" s="92" t="s">
        <v>360</v>
      </c>
      <c r="C26" s="252" t="s">
        <v>361</v>
      </c>
      <c r="D26" s="27" t="s">
        <v>36</v>
      </c>
      <c r="E26" s="20">
        <f t="shared" si="1"/>
        <v>0</v>
      </c>
      <c r="F26" s="93"/>
      <c r="G26" s="30"/>
      <c r="H26" s="30"/>
      <c r="I26" s="30"/>
      <c r="J26" s="30"/>
      <c r="K26" s="30"/>
      <c r="L26" s="30"/>
      <c r="M26" s="30"/>
      <c r="N26" s="34"/>
      <c r="O26" s="34"/>
      <c r="P26" s="34"/>
      <c r="Q26" s="34"/>
      <c r="R26" s="101"/>
      <c r="S26" s="47"/>
    </row>
    <row r="27" spans="1:20" ht="22.5" customHeight="1">
      <c r="A27" s="26">
        <v>8</v>
      </c>
      <c r="B27" s="94" t="s">
        <v>74</v>
      </c>
      <c r="C27" s="252" t="s">
        <v>362</v>
      </c>
      <c r="D27" s="27" t="s">
        <v>36</v>
      </c>
      <c r="E27" s="20">
        <f t="shared" si="1"/>
        <v>0</v>
      </c>
      <c r="F27" s="93"/>
      <c r="G27" s="49"/>
      <c r="H27" s="49"/>
      <c r="I27" s="49"/>
      <c r="J27" s="49"/>
      <c r="K27" s="49"/>
      <c r="L27" s="49"/>
      <c r="M27" s="49"/>
      <c r="N27" s="20"/>
      <c r="O27" s="20"/>
      <c r="P27" s="20"/>
      <c r="Q27" s="20"/>
      <c r="R27" s="43"/>
      <c r="S27" s="44"/>
    </row>
    <row r="28" spans="1:20" ht="22.5" customHeight="1">
      <c r="A28" s="26">
        <v>9</v>
      </c>
      <c r="B28" s="92" t="s">
        <v>363</v>
      </c>
      <c r="C28" s="252" t="s">
        <v>364</v>
      </c>
      <c r="D28" s="27" t="s">
        <v>36</v>
      </c>
      <c r="E28" s="20">
        <f t="shared" si="1"/>
        <v>0</v>
      </c>
      <c r="F28" s="93"/>
      <c r="G28" s="49"/>
      <c r="H28" s="49"/>
      <c r="I28" s="49"/>
      <c r="J28" s="49"/>
      <c r="K28" s="49"/>
      <c r="L28" s="49"/>
      <c r="M28" s="49"/>
      <c r="N28" s="20"/>
      <c r="O28" s="20"/>
      <c r="P28" s="20"/>
      <c r="Q28" s="20"/>
      <c r="R28" s="100"/>
      <c r="S28" s="44"/>
    </row>
    <row r="29" spans="1:20" ht="22.5" customHeight="1">
      <c r="A29" s="26">
        <v>10</v>
      </c>
      <c r="B29" s="92" t="s">
        <v>365</v>
      </c>
      <c r="C29" s="252" t="s">
        <v>366</v>
      </c>
      <c r="D29" s="27" t="s">
        <v>36</v>
      </c>
      <c r="E29" s="20">
        <f t="shared" si="1"/>
        <v>0</v>
      </c>
      <c r="F29" s="93"/>
      <c r="G29" s="49"/>
      <c r="H29" s="49"/>
      <c r="I29" s="49"/>
      <c r="J29" s="49"/>
      <c r="K29" s="49"/>
      <c r="L29" s="49"/>
      <c r="M29" s="49"/>
      <c r="N29" s="20"/>
      <c r="O29" s="20"/>
      <c r="P29" s="20"/>
      <c r="Q29" s="20"/>
      <c r="R29" s="100"/>
      <c r="S29" s="44"/>
    </row>
    <row r="30" spans="1:20" ht="22.5" customHeight="1">
      <c r="A30" s="26">
        <v>11</v>
      </c>
      <c r="B30" s="92" t="s">
        <v>367</v>
      </c>
      <c r="C30" s="252" t="s">
        <v>368</v>
      </c>
      <c r="D30" s="27" t="s">
        <v>36</v>
      </c>
      <c r="E30" s="20">
        <f t="shared" si="1"/>
        <v>0</v>
      </c>
      <c r="F30" s="93"/>
      <c r="G30" s="49"/>
      <c r="H30" s="49"/>
      <c r="I30" s="49"/>
      <c r="J30" s="49"/>
      <c r="K30" s="49"/>
      <c r="L30" s="49"/>
      <c r="M30" s="49"/>
      <c r="N30" s="20"/>
      <c r="O30" s="20"/>
      <c r="P30" s="20"/>
      <c r="Q30" s="20"/>
      <c r="R30" s="43"/>
      <c r="S30" s="44"/>
    </row>
    <row r="31" spans="1:20" ht="23.25" customHeight="1">
      <c r="A31" s="26">
        <v>12</v>
      </c>
      <c r="B31" s="92" t="s">
        <v>369</v>
      </c>
      <c r="C31" s="252" t="s">
        <v>370</v>
      </c>
      <c r="D31" s="27" t="s">
        <v>36</v>
      </c>
      <c r="E31" s="20">
        <f t="shared" si="1"/>
        <v>0</v>
      </c>
      <c r="F31" s="95"/>
      <c r="G31" s="49"/>
      <c r="H31" s="49"/>
      <c r="I31" s="49"/>
      <c r="J31" s="49"/>
      <c r="K31" s="49"/>
      <c r="L31" s="49"/>
      <c r="M31" s="49"/>
      <c r="N31" s="20"/>
      <c r="O31" s="20"/>
      <c r="P31" s="20"/>
      <c r="Q31" s="20"/>
      <c r="R31" s="100"/>
      <c r="S31" s="93"/>
    </row>
    <row r="32" spans="1:20" ht="23.25" customHeight="1">
      <c r="A32" s="51" t="s">
        <v>32</v>
      </c>
      <c r="B32" s="573" t="s">
        <v>93</v>
      </c>
      <c r="C32" s="574"/>
      <c r="D32" s="575"/>
      <c r="E32" s="52">
        <v>0</v>
      </c>
      <c r="F32" s="52">
        <v>0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102"/>
      <c r="S32" s="93" t="e">
        <f>F18-#REF!</f>
        <v>#REF!</v>
      </c>
      <c r="T32" s="42"/>
    </row>
    <row r="33" spans="1:20" ht="19.5" customHeight="1">
      <c r="A33" s="557" t="s">
        <v>371</v>
      </c>
      <c r="B33" s="557"/>
      <c r="C33" s="557"/>
      <c r="D33" s="557"/>
      <c r="E33" s="557"/>
      <c r="F33" s="557"/>
      <c r="G33" s="557"/>
      <c r="H33" s="557"/>
      <c r="I33" s="557"/>
      <c r="J33" s="557"/>
      <c r="K33" s="557"/>
      <c r="L33" s="557"/>
      <c r="M33" s="557"/>
      <c r="N33" s="557"/>
      <c r="O33" s="557"/>
      <c r="P33" s="557"/>
      <c r="Q33" s="557"/>
      <c r="R33" s="557"/>
      <c r="S33" s="93" t="e">
        <f>E18-#REF!</f>
        <v>#REF!</v>
      </c>
    </row>
    <row r="34" spans="1:20" ht="19.5" customHeight="1">
      <c r="A34" s="516" t="s">
        <v>121</v>
      </c>
      <c r="B34" s="516"/>
      <c r="C34" s="516"/>
      <c r="D34" s="516"/>
      <c r="E34" s="517"/>
      <c r="F34" s="517"/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93" t="e">
        <f>F18-#REF!</f>
        <v>#REF!</v>
      </c>
    </row>
    <row r="35" spans="1:20" hidden="1">
      <c r="A35" s="531" t="s">
        <v>15</v>
      </c>
      <c r="B35" s="535" t="s">
        <v>56</v>
      </c>
      <c r="C35" s="536"/>
      <c r="D35" s="518" t="s">
        <v>57</v>
      </c>
      <c r="E35" s="519"/>
      <c r="F35" s="519"/>
      <c r="G35" s="519"/>
      <c r="H35" s="519"/>
      <c r="I35" s="519"/>
      <c r="J35" s="519"/>
      <c r="K35" s="519"/>
      <c r="L35" s="519"/>
      <c r="M35" s="519"/>
      <c r="N35" s="519"/>
      <c r="O35" s="520"/>
      <c r="P35" s="532" t="s">
        <v>58</v>
      </c>
      <c r="Q35" s="534" t="s">
        <v>59</v>
      </c>
      <c r="R35" s="532" t="s">
        <v>20</v>
      </c>
      <c r="S35" s="39"/>
    </row>
    <row r="36" spans="1:20" ht="25.5" hidden="1">
      <c r="A36" s="531"/>
      <c r="B36" s="537"/>
      <c r="C36" s="538"/>
      <c r="D36" s="53" t="s">
        <v>60</v>
      </c>
      <c r="E36" s="54" t="s">
        <v>61</v>
      </c>
      <c r="F36" s="54" t="s">
        <v>62</v>
      </c>
      <c r="G36" s="54" t="s">
        <v>63</v>
      </c>
      <c r="H36" s="54"/>
      <c r="I36" s="54"/>
      <c r="J36" s="54"/>
      <c r="K36" s="54"/>
      <c r="L36" s="54"/>
      <c r="M36" s="54" t="s">
        <v>64</v>
      </c>
      <c r="N36" s="54" t="s">
        <v>372</v>
      </c>
      <c r="O36" s="54" t="s">
        <v>66</v>
      </c>
      <c r="P36" s="533"/>
      <c r="Q36" s="534"/>
      <c r="R36" s="533"/>
      <c r="S36" s="39"/>
    </row>
    <row r="37" spans="1:20" s="4" customFormat="1" hidden="1">
      <c r="A37" s="55" t="s">
        <v>67</v>
      </c>
      <c r="B37" s="521" t="s">
        <v>68</v>
      </c>
      <c r="C37" s="522"/>
      <c r="D37" s="56">
        <f t="shared" ref="D37:Q37" si="2">SUM(D38:D43)</f>
        <v>0</v>
      </c>
      <c r="E37" s="56">
        <f t="shared" si="2"/>
        <v>0</v>
      </c>
      <c r="F37" s="56">
        <f t="shared" si="2"/>
        <v>0</v>
      </c>
      <c r="G37" s="57">
        <f t="shared" si="2"/>
        <v>0</v>
      </c>
      <c r="H37" s="58"/>
      <c r="I37" s="58"/>
      <c r="J37" s="58"/>
      <c r="K37" s="58"/>
      <c r="L37" s="58"/>
      <c r="M37" s="71">
        <f t="shared" si="2"/>
        <v>0</v>
      </c>
      <c r="N37" s="56">
        <f t="shared" si="2"/>
        <v>0</v>
      </c>
      <c r="O37" s="72">
        <f t="shared" si="2"/>
        <v>0</v>
      </c>
      <c r="P37" s="73">
        <f t="shared" si="2"/>
        <v>0</v>
      </c>
      <c r="Q37" s="85">
        <f t="shared" si="2"/>
        <v>0</v>
      </c>
      <c r="R37" s="103"/>
      <c r="S37" s="86"/>
      <c r="T37" s="87">
        <f>Q37-S37</f>
        <v>0</v>
      </c>
    </row>
    <row r="38" spans="1:20" hidden="1">
      <c r="A38" s="59"/>
      <c r="B38" s="523"/>
      <c r="C38" s="524"/>
      <c r="D38" s="60"/>
      <c r="E38" s="60"/>
      <c r="F38" s="60"/>
      <c r="G38" s="61"/>
      <c r="H38" s="61"/>
      <c r="I38" s="61"/>
      <c r="J38" s="61"/>
      <c r="K38" s="61"/>
      <c r="L38" s="61"/>
      <c r="M38" s="74"/>
      <c r="N38" s="75"/>
      <c r="O38" s="96"/>
      <c r="P38" s="77"/>
      <c r="Q38" s="88"/>
      <c r="R38" s="104"/>
      <c r="S38" s="39"/>
    </row>
    <row r="39" spans="1:20" hidden="1">
      <c r="A39" s="59"/>
      <c r="B39" s="523"/>
      <c r="C39" s="524"/>
      <c r="D39" s="60"/>
      <c r="E39" s="60"/>
      <c r="F39" s="60"/>
      <c r="G39" s="61"/>
      <c r="H39" s="61"/>
      <c r="I39" s="61"/>
      <c r="J39" s="61"/>
      <c r="K39" s="61"/>
      <c r="L39" s="61"/>
      <c r="M39" s="74"/>
      <c r="N39" s="78"/>
      <c r="O39" s="76"/>
      <c r="P39" s="77"/>
      <c r="Q39" s="88"/>
      <c r="R39" s="105"/>
      <c r="S39" s="39"/>
    </row>
    <row r="40" spans="1:20" hidden="1">
      <c r="A40" s="59"/>
      <c r="B40" s="523"/>
      <c r="C40" s="524"/>
      <c r="D40" s="60"/>
      <c r="E40" s="60"/>
      <c r="F40" s="60"/>
      <c r="G40" s="61"/>
      <c r="H40" s="61"/>
      <c r="I40" s="61"/>
      <c r="J40" s="61"/>
      <c r="K40" s="61"/>
      <c r="L40" s="61"/>
      <c r="M40" s="75"/>
      <c r="N40" s="78"/>
      <c r="O40" s="76"/>
      <c r="P40" s="77"/>
      <c r="Q40" s="88"/>
      <c r="R40" s="105"/>
      <c r="S40" s="39"/>
    </row>
    <row r="41" spans="1:20" hidden="1">
      <c r="A41" s="59"/>
      <c r="B41" s="523"/>
      <c r="C41" s="524"/>
      <c r="D41" s="60"/>
      <c r="E41" s="60"/>
      <c r="F41" s="60"/>
      <c r="G41" s="61"/>
      <c r="H41" s="61"/>
      <c r="I41" s="61"/>
      <c r="J41" s="61"/>
      <c r="K41" s="61"/>
      <c r="L41" s="61"/>
      <c r="M41" s="74"/>
      <c r="N41" s="78"/>
      <c r="O41" s="76"/>
      <c r="P41" s="77"/>
      <c r="Q41" s="88"/>
      <c r="R41" s="105"/>
      <c r="S41" s="39"/>
    </row>
    <row r="42" spans="1:20" hidden="1">
      <c r="A42" s="59"/>
      <c r="B42" s="525"/>
      <c r="C42" s="525"/>
      <c r="D42" s="60"/>
      <c r="E42" s="60"/>
      <c r="F42" s="60"/>
      <c r="G42" s="61"/>
      <c r="H42" s="61"/>
      <c r="I42" s="61"/>
      <c r="J42" s="61"/>
      <c r="K42" s="61"/>
      <c r="L42" s="61"/>
      <c r="M42" s="74"/>
      <c r="N42" s="78"/>
      <c r="O42" s="76"/>
      <c r="P42" s="77"/>
      <c r="Q42" s="88"/>
      <c r="R42" s="105"/>
      <c r="S42" s="39"/>
    </row>
    <row r="43" spans="1:20" hidden="1">
      <c r="A43" s="62"/>
      <c r="B43" s="526"/>
      <c r="C43" s="526"/>
      <c r="D43" s="63"/>
      <c r="E43" s="63"/>
      <c r="F43" s="63"/>
      <c r="G43" s="64"/>
      <c r="H43" s="64"/>
      <c r="I43" s="64"/>
      <c r="J43" s="64"/>
      <c r="K43" s="64"/>
      <c r="L43" s="64"/>
      <c r="M43" s="79"/>
      <c r="N43" s="80"/>
      <c r="O43" s="81"/>
      <c r="P43" s="82"/>
      <c r="Q43" s="89"/>
      <c r="R43" s="104"/>
      <c r="S43" s="39"/>
    </row>
    <row r="44" spans="1:20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539" t="s">
        <v>69</v>
      </c>
      <c r="N44" s="539"/>
      <c r="O44" s="539"/>
      <c r="P44" s="539"/>
      <c r="Q44" s="539"/>
      <c r="R44" s="539"/>
      <c r="S44" s="39"/>
    </row>
    <row r="45" spans="1:20" ht="15.4" customHeight="1">
      <c r="A45" s="502" t="s">
        <v>70</v>
      </c>
      <c r="B45" s="502"/>
      <c r="C45" s="502"/>
      <c r="E45" s="502" t="s">
        <v>71</v>
      </c>
      <c r="F45" s="502"/>
      <c r="G45" s="11"/>
      <c r="H45" s="11"/>
      <c r="I45" s="11"/>
      <c r="J45" s="11"/>
      <c r="K45" s="11"/>
      <c r="L45" s="11"/>
      <c r="M45" s="502" t="s">
        <v>72</v>
      </c>
      <c r="N45" s="502"/>
      <c r="O45" s="502"/>
      <c r="P45" s="502"/>
      <c r="Q45" s="502"/>
      <c r="R45" s="502"/>
      <c r="S45" s="39"/>
    </row>
    <row r="46" spans="1:20" ht="15.4" customHeight="1">
      <c r="A46" s="8"/>
      <c r="B46" s="66"/>
      <c r="C46" s="67"/>
      <c r="E46" s="66"/>
      <c r="F46" s="66"/>
      <c r="G46" s="66"/>
      <c r="H46" s="66"/>
      <c r="I46" s="66"/>
      <c r="J46" s="66"/>
      <c r="K46" s="66"/>
      <c r="L46" s="66"/>
      <c r="N46" s="66"/>
      <c r="O46" s="8"/>
      <c r="P46" s="66"/>
      <c r="Q46" s="66"/>
      <c r="R46" s="66"/>
      <c r="S46" s="39"/>
    </row>
    <row r="47" spans="1:20" ht="40.5" customHeight="1">
      <c r="A47" s="8"/>
      <c r="B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39"/>
    </row>
    <row r="48" spans="1:20" ht="18" customHeight="1">
      <c r="A48" s="527" t="s">
        <v>73</v>
      </c>
      <c r="B48" s="527"/>
      <c r="C48" s="527"/>
      <c r="E48" s="527" t="s">
        <v>74</v>
      </c>
      <c r="F48" s="527"/>
      <c r="G48" s="68"/>
      <c r="H48" s="68"/>
      <c r="I48" s="68"/>
      <c r="J48" s="68"/>
      <c r="K48" s="68"/>
      <c r="L48" s="68"/>
      <c r="M48" s="527" t="s">
        <v>75</v>
      </c>
      <c r="N48" s="527"/>
      <c r="O48" s="527"/>
      <c r="P48" s="527"/>
      <c r="Q48" s="527"/>
      <c r="R48" s="527"/>
      <c r="S48" s="39"/>
    </row>
    <row r="49" spans="1:19" ht="6.75" customHeight="1">
      <c r="A49" s="69"/>
      <c r="B49" s="69"/>
      <c r="C49" s="69"/>
      <c r="D49" s="70"/>
      <c r="E49" s="69"/>
      <c r="F49" s="69"/>
      <c r="G49" s="69"/>
      <c r="H49" s="69"/>
      <c r="I49" s="69"/>
      <c r="J49" s="69"/>
      <c r="K49" s="69"/>
      <c r="L49" s="69"/>
      <c r="N49" s="11"/>
      <c r="O49" s="69"/>
      <c r="P49" s="69"/>
      <c r="Q49" s="69"/>
      <c r="R49" s="11"/>
      <c r="S49" s="39"/>
    </row>
    <row r="50" spans="1:19" ht="26.25" customHeight="1">
      <c r="A50" s="528" t="s">
        <v>76</v>
      </c>
      <c r="B50" s="528"/>
      <c r="C50" s="528"/>
      <c r="D50" s="528"/>
      <c r="E50" s="528"/>
      <c r="F50" s="528"/>
      <c r="G50" s="528"/>
      <c r="H50" s="528"/>
      <c r="I50" s="528"/>
      <c r="J50" s="528"/>
      <c r="K50" s="528"/>
      <c r="L50" s="528"/>
      <c r="M50" s="528"/>
      <c r="N50" s="528"/>
      <c r="O50" s="528"/>
      <c r="P50" s="528"/>
      <c r="Q50" s="528"/>
      <c r="R50" s="528"/>
      <c r="S50" s="39"/>
    </row>
    <row r="51" spans="1:19" ht="15.4" customHeight="1">
      <c r="A51" s="69"/>
      <c r="B51" s="69"/>
      <c r="C51" s="69"/>
      <c r="D51" s="69"/>
      <c r="E51" s="69"/>
      <c r="F51" s="69"/>
      <c r="G51" s="529" t="s">
        <v>77</v>
      </c>
      <c r="H51" s="529"/>
      <c r="I51" s="529"/>
      <c r="J51" s="529"/>
      <c r="K51" s="529"/>
      <c r="L51" s="529"/>
      <c r="M51" s="529"/>
      <c r="N51" s="529"/>
      <c r="O51" s="529"/>
      <c r="P51" s="529"/>
      <c r="Q51" s="529"/>
      <c r="R51" s="529"/>
      <c r="S51" s="39"/>
    </row>
    <row r="52" spans="1:19" ht="15.75" customHeight="1">
      <c r="A52" s="8"/>
      <c r="B52" s="502" t="s">
        <v>78</v>
      </c>
      <c r="C52" s="502"/>
      <c r="D52" s="502"/>
      <c r="E52" s="8"/>
      <c r="F52" s="8"/>
      <c r="G52" s="502" t="s">
        <v>79</v>
      </c>
      <c r="H52" s="502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39"/>
    </row>
    <row r="53" spans="1:19" ht="18.75" customHeight="1">
      <c r="A53" s="11"/>
      <c r="B53" s="502"/>
      <c r="C53" s="502"/>
      <c r="D53" s="502"/>
      <c r="E53" s="8"/>
      <c r="F53" s="8"/>
      <c r="G53" s="502"/>
      <c r="H53" s="502"/>
      <c r="I53" s="502"/>
      <c r="J53" s="502"/>
      <c r="K53" s="502"/>
      <c r="L53" s="502"/>
      <c r="M53" s="502"/>
      <c r="N53" s="502"/>
      <c r="O53" s="502"/>
      <c r="P53" s="502"/>
      <c r="Q53" s="502"/>
      <c r="R53" s="502"/>
      <c r="S53" s="39"/>
    </row>
    <row r="54" spans="1:19" ht="12.75" customHeight="1">
      <c r="A54" s="8"/>
      <c r="B54" s="8"/>
      <c r="C54" s="8"/>
      <c r="D54" s="8"/>
      <c r="E54" s="8"/>
      <c r="F54" s="8"/>
      <c r="G54" s="502"/>
      <c r="H54" s="502"/>
      <c r="I54" s="502"/>
      <c r="J54" s="502"/>
      <c r="K54" s="502"/>
      <c r="L54" s="502"/>
      <c r="M54" s="502"/>
      <c r="N54" s="502"/>
      <c r="O54" s="502"/>
      <c r="P54" s="502"/>
      <c r="Q54" s="502"/>
      <c r="R54" s="502"/>
      <c r="S54" s="39"/>
    </row>
    <row r="55" spans="1:19" ht="15.4" customHeight="1">
      <c r="A55" s="499"/>
      <c r="B55" s="499"/>
      <c r="C55" s="499"/>
      <c r="D55" s="499"/>
      <c r="E55" s="499"/>
      <c r="F55" s="499"/>
      <c r="G55" s="499"/>
      <c r="H55" s="499"/>
      <c r="I55" s="499"/>
      <c r="J55" s="499"/>
      <c r="K55" s="499"/>
      <c r="L55" s="499"/>
      <c r="M55" s="499"/>
      <c r="N55" s="530"/>
      <c r="O55" s="530"/>
      <c r="P55" s="530"/>
      <c r="Q55" s="530"/>
      <c r="R55" s="530"/>
      <c r="S55" s="39"/>
    </row>
  </sheetData>
  <mergeCells count="55">
    <mergeCell ref="A50:R50"/>
    <mergeCell ref="G51:R51"/>
    <mergeCell ref="A55:M55"/>
    <mergeCell ref="N55:R55"/>
    <mergeCell ref="A15:A16"/>
    <mergeCell ref="A35:A36"/>
    <mergeCell ref="B15:B16"/>
    <mergeCell ref="E15:E16"/>
    <mergeCell ref="P35:P36"/>
    <mergeCell ref="Q35:Q36"/>
    <mergeCell ref="R15:R16"/>
    <mergeCell ref="R35:R36"/>
    <mergeCell ref="B35:C36"/>
    <mergeCell ref="B52:D53"/>
    <mergeCell ref="G52:R54"/>
    <mergeCell ref="M44:R44"/>
    <mergeCell ref="A45:C45"/>
    <mergeCell ref="E45:F45"/>
    <mergeCell ref="M45:R45"/>
    <mergeCell ref="A48:C48"/>
    <mergeCell ref="E48:F48"/>
    <mergeCell ref="M48:R48"/>
    <mergeCell ref="B39:C39"/>
    <mergeCell ref="B40:C40"/>
    <mergeCell ref="B41:C41"/>
    <mergeCell ref="B42:C42"/>
    <mergeCell ref="B43:C43"/>
    <mergeCell ref="A34:D34"/>
    <mergeCell ref="E34:R34"/>
    <mergeCell ref="D35:O35"/>
    <mergeCell ref="B37:C37"/>
    <mergeCell ref="B38:C38"/>
    <mergeCell ref="C17:D17"/>
    <mergeCell ref="B18:D18"/>
    <mergeCell ref="B19:D19"/>
    <mergeCell ref="B32:D32"/>
    <mergeCell ref="A33:R33"/>
    <mergeCell ref="A13:R13"/>
    <mergeCell ref="A14:P14"/>
    <mergeCell ref="Q14:R14"/>
    <mergeCell ref="C15:D15"/>
    <mergeCell ref="F15:Q15"/>
    <mergeCell ref="A8:B8"/>
    <mergeCell ref="C8:R8"/>
    <mergeCell ref="A9:B9"/>
    <mergeCell ref="A10:B10"/>
    <mergeCell ref="A11:D11"/>
    <mergeCell ref="E11:R11"/>
    <mergeCell ref="C9:R10"/>
    <mergeCell ref="A1:M1"/>
    <mergeCell ref="A2:Q2"/>
    <mergeCell ref="A3:Q3"/>
    <mergeCell ref="A4:R4"/>
    <mergeCell ref="C6:D6"/>
    <mergeCell ref="E6:G6"/>
  </mergeCells>
  <printOptions horizontalCentered="1"/>
  <pageMargins left="0" right="0" top="0.196850393700787" bottom="0" header="0.23622047244094499" footer="0"/>
  <pageSetup paperSize="9" scale="9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U117"/>
  <sheetViews>
    <sheetView showGridLines="0" topLeftCell="A5" zoomScale="125" zoomScaleNormal="125" workbookViewId="0">
      <selection activeCell="G18" sqref="G18"/>
    </sheetView>
  </sheetViews>
  <sheetFormatPr defaultColWidth="9.33203125" defaultRowHeight="12"/>
  <cols>
    <col min="1" max="1" width="6.6640625" style="258" customWidth="1"/>
    <col min="2" max="2" width="25" style="258" customWidth="1"/>
    <col min="3" max="3" width="19.1640625" style="264" customWidth="1"/>
    <col min="4" max="4" width="36" style="258" customWidth="1"/>
    <col min="5" max="5" width="14.5" style="258" customWidth="1"/>
    <col min="6" max="6" width="11.6640625" style="258" customWidth="1"/>
    <col min="7" max="18" width="10" style="258" customWidth="1"/>
    <col min="19" max="19" width="12.6640625" style="258" customWidth="1"/>
    <col min="20" max="16384" width="9.33203125" style="258"/>
  </cols>
  <sheetData>
    <row r="1" spans="1:21" ht="15.4" customHeight="1">
      <c r="A1" s="579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261"/>
      <c r="O1" s="261"/>
      <c r="P1" s="261"/>
      <c r="Q1" s="261"/>
      <c r="R1" s="258" t="s">
        <v>0</v>
      </c>
      <c r="S1" s="262"/>
      <c r="U1" s="263"/>
    </row>
    <row r="2" spans="1:21">
      <c r="A2" s="580" t="s">
        <v>1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259" t="s">
        <v>2</v>
      </c>
    </row>
    <row r="3" spans="1:21" ht="15.4" customHeight="1">
      <c r="A3" s="581" t="s">
        <v>495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259" t="s">
        <v>373</v>
      </c>
    </row>
    <row r="4" spans="1:21" ht="6" customHeight="1">
      <c r="A4" s="579"/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262"/>
    </row>
    <row r="5" spans="1:21" ht="2.65" customHeight="1">
      <c r="E5" s="265"/>
      <c r="F5" s="265"/>
      <c r="G5" s="265"/>
      <c r="H5" s="265"/>
      <c r="I5" s="265"/>
      <c r="J5" s="265"/>
      <c r="K5" s="265"/>
      <c r="L5" s="265"/>
      <c r="S5" s="262"/>
    </row>
    <row r="6" spans="1:21" ht="18.75" customHeight="1">
      <c r="A6" s="266"/>
      <c r="B6" s="266"/>
      <c r="C6" s="580" t="s">
        <v>5</v>
      </c>
      <c r="D6" s="580"/>
      <c r="E6" s="580" t="s">
        <v>6</v>
      </c>
      <c r="F6" s="580"/>
      <c r="G6" s="580"/>
      <c r="H6" s="267"/>
      <c r="I6" s="267"/>
      <c r="J6" s="267"/>
      <c r="K6" s="267"/>
      <c r="L6" s="267"/>
      <c r="M6" s="261"/>
      <c r="N6" s="261"/>
      <c r="O6" s="268"/>
      <c r="P6" s="266"/>
      <c r="Q6" s="266"/>
      <c r="R6" s="266"/>
    </row>
    <row r="7" spans="1:21">
      <c r="E7" s="265"/>
      <c r="F7" s="265"/>
      <c r="G7" s="265"/>
      <c r="H7" s="265"/>
      <c r="I7" s="265"/>
      <c r="J7" s="265"/>
      <c r="K7" s="265"/>
      <c r="L7" s="265"/>
    </row>
    <row r="8" spans="1:21" ht="15.4" customHeight="1">
      <c r="A8" s="576" t="s">
        <v>7</v>
      </c>
      <c r="B8" s="576"/>
      <c r="C8" s="582" t="s">
        <v>8</v>
      </c>
      <c r="D8" s="582"/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262"/>
    </row>
    <row r="9" spans="1:21">
      <c r="A9" s="576" t="s">
        <v>9</v>
      </c>
      <c r="B9" s="576"/>
      <c r="C9" s="582">
        <v>1077976</v>
      </c>
      <c r="D9" s="582"/>
      <c r="E9" s="582"/>
      <c r="F9" s="582"/>
      <c r="G9" s="582"/>
      <c r="H9" s="582"/>
      <c r="I9" s="582"/>
      <c r="J9" s="582"/>
      <c r="K9" s="582"/>
      <c r="L9" s="582"/>
      <c r="M9" s="582"/>
      <c r="N9" s="582"/>
      <c r="O9" s="582"/>
      <c r="P9" s="582"/>
      <c r="Q9" s="582"/>
      <c r="R9" s="582"/>
      <c r="S9" s="262"/>
    </row>
    <row r="10" spans="1:21" hidden="1">
      <c r="A10" s="579"/>
      <c r="B10" s="579"/>
      <c r="C10" s="582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262"/>
    </row>
    <row r="11" spans="1:21">
      <c r="A11" s="576" t="s">
        <v>10</v>
      </c>
      <c r="B11" s="576"/>
      <c r="C11" s="576"/>
      <c r="D11" s="576"/>
      <c r="E11" s="577" t="s">
        <v>11</v>
      </c>
      <c r="F11" s="578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578"/>
      <c r="R11" s="578"/>
      <c r="S11" s="262"/>
    </row>
    <row r="12" spans="1:21" ht="16.149999999999999" customHeight="1">
      <c r="A12" s="269" t="s">
        <v>12</v>
      </c>
      <c r="B12" s="261"/>
      <c r="C12" s="270" t="s">
        <v>494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2"/>
    </row>
    <row r="13" spans="1:21" ht="1.7" customHeight="1">
      <c r="A13" s="579"/>
      <c r="B13" s="579"/>
      <c r="C13" s="579"/>
      <c r="D13" s="579"/>
      <c r="E13" s="579"/>
      <c r="F13" s="579"/>
      <c r="G13" s="579"/>
      <c r="H13" s="579"/>
      <c r="I13" s="579"/>
      <c r="J13" s="579"/>
      <c r="K13" s="579"/>
      <c r="L13" s="579"/>
      <c r="M13" s="579"/>
      <c r="N13" s="579"/>
      <c r="O13" s="579"/>
      <c r="P13" s="579"/>
      <c r="Q13" s="579"/>
      <c r="R13" s="579"/>
      <c r="S13" s="262"/>
    </row>
    <row r="14" spans="1:21" ht="16.149999999999999" customHeight="1">
      <c r="A14" s="579"/>
      <c r="B14" s="579"/>
      <c r="C14" s="579"/>
      <c r="D14" s="579"/>
      <c r="E14" s="579"/>
      <c r="F14" s="579"/>
      <c r="G14" s="579"/>
      <c r="H14" s="579"/>
      <c r="I14" s="579"/>
      <c r="J14" s="579"/>
      <c r="K14" s="579"/>
      <c r="L14" s="579"/>
      <c r="M14" s="579"/>
      <c r="N14" s="579"/>
      <c r="O14" s="579"/>
      <c r="P14" s="579"/>
      <c r="Q14" s="583" t="s">
        <v>14</v>
      </c>
      <c r="R14" s="583"/>
      <c r="S14" s="262"/>
    </row>
    <row r="15" spans="1:21" ht="18.75" customHeight="1">
      <c r="A15" s="584" t="s">
        <v>15</v>
      </c>
      <c r="B15" s="584" t="s">
        <v>16</v>
      </c>
      <c r="C15" s="584" t="s">
        <v>17</v>
      </c>
      <c r="D15" s="584"/>
      <c r="E15" s="584" t="s">
        <v>18</v>
      </c>
      <c r="F15" s="584" t="s">
        <v>25</v>
      </c>
      <c r="G15" s="584"/>
      <c r="H15" s="584"/>
      <c r="I15" s="584"/>
      <c r="J15" s="584"/>
      <c r="K15" s="584"/>
      <c r="L15" s="584"/>
      <c r="M15" s="584"/>
      <c r="N15" s="584"/>
      <c r="O15" s="584"/>
      <c r="P15" s="584"/>
      <c r="Q15" s="584"/>
      <c r="R15" s="585" t="s">
        <v>20</v>
      </c>
      <c r="S15" s="262"/>
    </row>
    <row r="16" spans="1:21" ht="72" customHeight="1">
      <c r="A16" s="584"/>
      <c r="B16" s="584"/>
      <c r="C16" s="271" t="s">
        <v>21</v>
      </c>
      <c r="D16" s="271" t="s">
        <v>22</v>
      </c>
      <c r="E16" s="584"/>
      <c r="F16" s="272" t="s">
        <v>81</v>
      </c>
      <c r="G16" s="272" t="s">
        <v>82</v>
      </c>
      <c r="H16" s="272" t="s">
        <v>83</v>
      </c>
      <c r="I16" s="272" t="s">
        <v>84</v>
      </c>
      <c r="J16" s="272" t="s">
        <v>85</v>
      </c>
      <c r="K16" s="272" t="s">
        <v>86</v>
      </c>
      <c r="L16" s="272" t="s">
        <v>87</v>
      </c>
      <c r="M16" s="272" t="s">
        <v>88</v>
      </c>
      <c r="N16" s="272" t="s">
        <v>89</v>
      </c>
      <c r="O16" s="272" t="s">
        <v>90</v>
      </c>
      <c r="P16" s="272" t="s">
        <v>91</v>
      </c>
      <c r="Q16" s="272" t="s">
        <v>92</v>
      </c>
      <c r="R16" s="585"/>
      <c r="S16" s="262"/>
    </row>
    <row r="17" spans="1:20">
      <c r="A17" s="273">
        <v>1</v>
      </c>
      <c r="B17" s="273">
        <v>2</v>
      </c>
      <c r="C17" s="588">
        <v>3</v>
      </c>
      <c r="D17" s="589"/>
      <c r="E17" s="274">
        <v>4</v>
      </c>
      <c r="F17" s="274">
        <v>5</v>
      </c>
      <c r="G17" s="274">
        <v>6</v>
      </c>
      <c r="H17" s="274">
        <v>7</v>
      </c>
      <c r="I17" s="274">
        <v>8</v>
      </c>
      <c r="J17" s="274">
        <v>9</v>
      </c>
      <c r="K17" s="274">
        <v>10</v>
      </c>
      <c r="L17" s="274">
        <v>11</v>
      </c>
      <c r="M17" s="274">
        <v>12</v>
      </c>
      <c r="N17" s="274">
        <v>13</v>
      </c>
      <c r="O17" s="274">
        <v>14</v>
      </c>
      <c r="P17" s="274">
        <v>15</v>
      </c>
      <c r="Q17" s="274">
        <v>16</v>
      </c>
      <c r="R17" s="274">
        <v>17</v>
      </c>
      <c r="S17" s="262"/>
      <c r="T17" s="279"/>
    </row>
    <row r="18" spans="1:20" ht="19.5" customHeight="1">
      <c r="A18" s="275"/>
      <c r="B18" s="590" t="s">
        <v>18</v>
      </c>
      <c r="C18" s="590"/>
      <c r="D18" s="590"/>
      <c r="E18" s="276">
        <f>SUM(E20:E92)</f>
        <v>660518460</v>
      </c>
      <c r="F18" s="276">
        <f>SUM(F20:F92)</f>
        <v>52740181</v>
      </c>
      <c r="G18" s="276">
        <f>SUM(G20:G92)</f>
        <v>55671985</v>
      </c>
      <c r="H18" s="276">
        <f>SUM(H20:H92)</f>
        <v>56343747</v>
      </c>
      <c r="I18" s="276">
        <f>SUM(I20:I92)</f>
        <v>58221920</v>
      </c>
      <c r="J18" s="276">
        <f>SUM(J20:J92)</f>
        <v>52171164</v>
      </c>
      <c r="K18" s="276">
        <f>SUM(K20:K92)</f>
        <v>56395542</v>
      </c>
      <c r="L18" s="276">
        <f>SUM(L20:L92)</f>
        <v>55328978</v>
      </c>
      <c r="M18" s="276">
        <f>SUM(M20:M92)</f>
        <v>56756135</v>
      </c>
      <c r="N18" s="276">
        <f>SUM(N20:N92)</f>
        <v>52586471</v>
      </c>
      <c r="O18" s="276">
        <f>SUM(O20:O92)</f>
        <v>54747221</v>
      </c>
      <c r="P18" s="276">
        <f>SUM(P20:P92)</f>
        <v>52799727</v>
      </c>
      <c r="Q18" s="276">
        <f>SUM(Q20:Q92)</f>
        <v>56755389</v>
      </c>
      <c r="R18" s="277"/>
      <c r="S18" s="278">
        <f>E18+'TNTT xã 2023'!E18+'TNTTDSo 2023'!E18+'TNTT DP2023'!E18+'TNTT HD68, HĐCM.2023'!E18</f>
        <v>1567240336</v>
      </c>
      <c r="T18" s="279"/>
    </row>
    <row r="19" spans="1:20">
      <c r="A19" s="280" t="s">
        <v>30</v>
      </c>
      <c r="B19" s="591" t="s">
        <v>31</v>
      </c>
      <c r="C19" s="592"/>
      <c r="D19" s="593"/>
      <c r="E19" s="281">
        <f>SUM(E20:E92)</f>
        <v>660518460</v>
      </c>
      <c r="F19" s="281">
        <f>SUM(F20:F92)</f>
        <v>52740181</v>
      </c>
      <c r="G19" s="281">
        <f>SUM(G20:G92)</f>
        <v>55671985</v>
      </c>
      <c r="H19" s="281">
        <f>SUM(H20:H92)</f>
        <v>56343747</v>
      </c>
      <c r="I19" s="281">
        <f>SUM(I20:I92)</f>
        <v>58221920</v>
      </c>
      <c r="J19" s="281">
        <f>SUM(J20:J92)</f>
        <v>52171164</v>
      </c>
      <c r="K19" s="281">
        <f>SUM(K20:K92)</f>
        <v>56395542</v>
      </c>
      <c r="L19" s="281">
        <f>SUM(L20:L92)</f>
        <v>55328978</v>
      </c>
      <c r="M19" s="281">
        <f>SUM(M20:M92)</f>
        <v>56756135</v>
      </c>
      <c r="N19" s="281">
        <f>SUM(N20:N92)</f>
        <v>52586471</v>
      </c>
      <c r="O19" s="281">
        <f>SUM(O20:O92)</f>
        <v>54747221</v>
      </c>
      <c r="P19" s="281">
        <f>SUM(P20:P92)</f>
        <v>52799727</v>
      </c>
      <c r="Q19" s="281">
        <f>SUM(Q20:Q92)</f>
        <v>56755389</v>
      </c>
      <c r="R19" s="282"/>
      <c r="S19" s="283"/>
    </row>
    <row r="20" spans="1:20" s="286" customFormat="1" ht="21" customHeight="1">
      <c r="A20" s="390">
        <v>1</v>
      </c>
      <c r="B20" s="391" t="s">
        <v>75</v>
      </c>
      <c r="C20" s="392" t="s">
        <v>374</v>
      </c>
      <c r="D20" s="393" t="s">
        <v>36</v>
      </c>
      <c r="E20" s="284">
        <f>SUM(F20:Q20)</f>
        <v>32929260</v>
      </c>
      <c r="F20" s="394">
        <v>2533020</v>
      </c>
      <c r="G20" s="394">
        <v>3166275</v>
      </c>
      <c r="H20" s="394">
        <v>3166275</v>
      </c>
      <c r="I20" s="394">
        <v>3166275</v>
      </c>
      <c r="J20" s="394">
        <v>1899765</v>
      </c>
      <c r="K20" s="394">
        <v>3166275</v>
      </c>
      <c r="L20" s="394"/>
      <c r="M20" s="394">
        <v>3166275</v>
      </c>
      <c r="N20" s="394">
        <v>3166275</v>
      </c>
      <c r="O20" s="394">
        <v>3166275</v>
      </c>
      <c r="P20" s="394">
        <v>3166275</v>
      </c>
      <c r="Q20" s="394">
        <v>3166275</v>
      </c>
      <c r="R20" s="365" t="s">
        <v>577</v>
      </c>
      <c r="S20" s="285"/>
    </row>
    <row r="21" spans="1:20" s="286" customFormat="1" ht="21" customHeight="1">
      <c r="A21" s="390">
        <v>2</v>
      </c>
      <c r="B21" s="391" t="s">
        <v>375</v>
      </c>
      <c r="C21" s="392" t="s">
        <v>376</v>
      </c>
      <c r="D21" s="393" t="s">
        <v>36</v>
      </c>
      <c r="E21" s="284">
        <f t="shared" ref="E21:E84" si="0">SUM(F21:Q21)</f>
        <v>25522702</v>
      </c>
      <c r="F21" s="394">
        <v>2001780</v>
      </c>
      <c r="G21" s="394">
        <v>2502226</v>
      </c>
      <c r="H21" s="394">
        <v>2502226</v>
      </c>
      <c r="I21" s="394">
        <v>2502226</v>
      </c>
      <c r="J21" s="394"/>
      <c r="K21" s="394">
        <v>2001780</v>
      </c>
      <c r="L21" s="394">
        <v>2502226</v>
      </c>
      <c r="M21" s="394">
        <v>2001780</v>
      </c>
      <c r="N21" s="394">
        <v>2502226</v>
      </c>
      <c r="O21" s="394">
        <v>2502226</v>
      </c>
      <c r="P21" s="394">
        <v>2001780</v>
      </c>
      <c r="Q21" s="394">
        <v>2502226</v>
      </c>
      <c r="R21" s="365" t="s">
        <v>523</v>
      </c>
      <c r="S21" s="285"/>
    </row>
    <row r="22" spans="1:20" s="286" customFormat="1" ht="21" customHeight="1">
      <c r="A22" s="390">
        <v>3</v>
      </c>
      <c r="B22" s="391" t="s">
        <v>348</v>
      </c>
      <c r="C22" s="395" t="s">
        <v>349</v>
      </c>
      <c r="D22" s="393" t="s">
        <v>36</v>
      </c>
      <c r="E22" s="284">
        <f t="shared" si="0"/>
        <v>17354922</v>
      </c>
      <c r="F22" s="394">
        <v>0</v>
      </c>
      <c r="G22" s="394">
        <v>1542660</v>
      </c>
      <c r="H22" s="394">
        <v>1542660</v>
      </c>
      <c r="I22" s="394">
        <v>1928324</v>
      </c>
      <c r="J22" s="394">
        <v>1542660</v>
      </c>
      <c r="K22" s="394">
        <v>1156995</v>
      </c>
      <c r="L22" s="394">
        <v>1928324</v>
      </c>
      <c r="M22" s="394">
        <v>1542660</v>
      </c>
      <c r="N22" s="394">
        <v>1156995</v>
      </c>
      <c r="O22" s="394">
        <v>1928324</v>
      </c>
      <c r="P22" s="394">
        <v>1542660</v>
      </c>
      <c r="Q22" s="394">
        <v>1542660</v>
      </c>
      <c r="R22" s="365" t="s">
        <v>496</v>
      </c>
      <c r="S22" s="285"/>
    </row>
    <row r="23" spans="1:20" s="286" customFormat="1" ht="21" customHeight="1">
      <c r="A23" s="390">
        <v>4</v>
      </c>
      <c r="B23" s="391" t="s">
        <v>377</v>
      </c>
      <c r="C23" s="392" t="s">
        <v>378</v>
      </c>
      <c r="D23" s="393" t="s">
        <v>36</v>
      </c>
      <c r="E23" s="284">
        <f t="shared" si="0"/>
        <v>16576487</v>
      </c>
      <c r="F23" s="394">
        <v>1717727</v>
      </c>
      <c r="G23" s="394">
        <v>1485876</v>
      </c>
      <c r="H23" s="394">
        <v>1485876</v>
      </c>
      <c r="I23" s="394">
        <v>1485876</v>
      </c>
      <c r="J23" s="394">
        <v>1114407</v>
      </c>
      <c r="K23" s="394"/>
      <c r="L23" s="394">
        <v>1857345</v>
      </c>
      <c r="M23" s="394">
        <v>1114407</v>
      </c>
      <c r="N23" s="394">
        <v>1485876</v>
      </c>
      <c r="O23" s="394">
        <v>1485876</v>
      </c>
      <c r="P23" s="394">
        <v>1857345</v>
      </c>
      <c r="Q23" s="394">
        <v>1485876</v>
      </c>
      <c r="R23" s="365" t="s">
        <v>574</v>
      </c>
      <c r="S23" s="285"/>
    </row>
    <row r="24" spans="1:20" s="286" customFormat="1" ht="21" customHeight="1">
      <c r="A24" s="390">
        <v>5</v>
      </c>
      <c r="B24" s="396" t="s">
        <v>140</v>
      </c>
      <c r="C24" s="397" t="s">
        <v>141</v>
      </c>
      <c r="D24" s="393" t="s">
        <v>36</v>
      </c>
      <c r="E24" s="284">
        <f t="shared" si="0"/>
        <v>8853359</v>
      </c>
      <c r="F24" s="394">
        <v>769857</v>
      </c>
      <c r="G24" s="394">
        <v>962322</v>
      </c>
      <c r="H24" s="394">
        <v>577393</v>
      </c>
      <c r="I24" s="394">
        <v>962322</v>
      </c>
      <c r="J24" s="394">
        <v>769857</v>
      </c>
      <c r="K24" s="394">
        <v>769857</v>
      </c>
      <c r="L24" s="394">
        <v>769857</v>
      </c>
      <c r="M24" s="394">
        <v>962322</v>
      </c>
      <c r="N24" s="394"/>
      <c r="O24" s="394">
        <v>577393</v>
      </c>
      <c r="P24" s="394">
        <v>769857</v>
      </c>
      <c r="Q24" s="394">
        <v>962322</v>
      </c>
      <c r="R24" s="365" t="s">
        <v>581</v>
      </c>
      <c r="S24" s="285"/>
    </row>
    <row r="25" spans="1:20" s="286" customFormat="1" ht="21" customHeight="1">
      <c r="A25" s="390">
        <v>6</v>
      </c>
      <c r="B25" s="391" t="s">
        <v>354</v>
      </c>
      <c r="C25" s="395" t="s">
        <v>355</v>
      </c>
      <c r="D25" s="393" t="s">
        <v>36</v>
      </c>
      <c r="E25" s="284">
        <f t="shared" si="0"/>
        <v>9879838</v>
      </c>
      <c r="F25" s="394">
        <v>846150</v>
      </c>
      <c r="G25" s="394">
        <v>846150</v>
      </c>
      <c r="H25" s="394">
        <v>634612</v>
      </c>
      <c r="I25" s="394">
        <v>686630</v>
      </c>
      <c r="J25" s="394">
        <v>915506</v>
      </c>
      <c r="K25" s="394">
        <v>1144383</v>
      </c>
      <c r="L25" s="394">
        <v>915506</v>
      </c>
      <c r="M25" s="394">
        <v>1144383</v>
      </c>
      <c r="N25" s="394">
        <v>915506</v>
      </c>
      <c r="O25" s="394">
        <v>915506</v>
      </c>
      <c r="P25" s="394">
        <v>915506</v>
      </c>
      <c r="Q25" s="394"/>
      <c r="R25" s="365" t="s">
        <v>556</v>
      </c>
      <c r="S25" s="285"/>
    </row>
    <row r="26" spans="1:20" s="286" customFormat="1" ht="21" customHeight="1">
      <c r="A26" s="390">
        <v>7</v>
      </c>
      <c r="B26" s="391" t="s">
        <v>352</v>
      </c>
      <c r="C26" s="395" t="s">
        <v>353</v>
      </c>
      <c r="D26" s="393" t="s">
        <v>36</v>
      </c>
      <c r="E26" s="284">
        <f t="shared" si="0"/>
        <v>16525155</v>
      </c>
      <c r="F26" s="394">
        <v>0</v>
      </c>
      <c r="G26" s="475">
        <v>1573824</v>
      </c>
      <c r="H26" s="394">
        <v>1573824</v>
      </c>
      <c r="I26" s="394">
        <v>1967281</v>
      </c>
      <c r="J26" s="394">
        <v>1180368</v>
      </c>
      <c r="K26" s="394">
        <v>1573824</v>
      </c>
      <c r="L26" s="394">
        <v>1967281</v>
      </c>
      <c r="M26" s="394">
        <v>1573824</v>
      </c>
      <c r="N26" s="394">
        <v>1573824</v>
      </c>
      <c r="O26" s="394"/>
      <c r="P26" s="394">
        <v>1967281</v>
      </c>
      <c r="Q26" s="394">
        <v>1573824</v>
      </c>
      <c r="R26" s="365" t="s">
        <v>531</v>
      </c>
      <c r="S26" s="285"/>
    </row>
    <row r="27" spans="1:20" s="286" customFormat="1" ht="21" customHeight="1">
      <c r="A27" s="390">
        <v>8</v>
      </c>
      <c r="B27" s="391" t="s">
        <v>356</v>
      </c>
      <c r="C27" s="395" t="s">
        <v>357</v>
      </c>
      <c r="D27" s="393" t="s">
        <v>36</v>
      </c>
      <c r="E27" s="284">
        <f t="shared" si="0"/>
        <v>15833700</v>
      </c>
      <c r="F27" s="394">
        <v>1150793</v>
      </c>
      <c r="G27" s="394">
        <v>982551</v>
      </c>
      <c r="H27" s="394">
        <v>1438491</v>
      </c>
      <c r="I27" s="394">
        <v>1150793</v>
      </c>
      <c r="J27" s="394">
        <v>1150793</v>
      </c>
      <c r="K27" s="394">
        <v>1438491</v>
      </c>
      <c r="L27" s="394">
        <v>1262487</v>
      </c>
      <c r="M27" s="394">
        <v>1578109</v>
      </c>
      <c r="N27" s="394">
        <v>1262487</v>
      </c>
      <c r="O27" s="394">
        <v>1578109</v>
      </c>
      <c r="P27" s="394">
        <v>1262487</v>
      </c>
      <c r="Q27" s="394">
        <v>1578109</v>
      </c>
      <c r="R27" s="366"/>
      <c r="S27" s="285"/>
    </row>
    <row r="28" spans="1:20" s="286" customFormat="1" ht="21" customHeight="1">
      <c r="A28" s="390">
        <v>9</v>
      </c>
      <c r="B28" s="440" t="s">
        <v>179</v>
      </c>
      <c r="C28" s="441" t="s">
        <v>180</v>
      </c>
      <c r="D28" s="473" t="s">
        <v>36</v>
      </c>
      <c r="E28" s="284">
        <f t="shared" si="0"/>
        <v>1040348</v>
      </c>
      <c r="F28" s="448"/>
      <c r="G28" s="448"/>
      <c r="H28" s="448"/>
      <c r="I28" s="448"/>
      <c r="J28" s="448"/>
      <c r="K28" s="448"/>
      <c r="L28" s="448"/>
      <c r="M28" s="448"/>
      <c r="N28" s="448"/>
      <c r="O28" s="448"/>
      <c r="P28" s="448">
        <v>520174</v>
      </c>
      <c r="Q28" s="448">
        <v>520174</v>
      </c>
      <c r="R28" s="476"/>
      <c r="S28" s="285"/>
    </row>
    <row r="29" spans="1:20" s="286" customFormat="1" ht="21" customHeight="1">
      <c r="A29" s="390">
        <v>10</v>
      </c>
      <c r="B29" s="391" t="s">
        <v>360</v>
      </c>
      <c r="C29" s="395" t="s">
        <v>361</v>
      </c>
      <c r="D29" s="393" t="s">
        <v>36</v>
      </c>
      <c r="E29" s="284">
        <f t="shared" si="0"/>
        <v>10202345</v>
      </c>
      <c r="F29" s="394">
        <v>753674</v>
      </c>
      <c r="G29" s="394">
        <v>753674</v>
      </c>
      <c r="H29" s="394">
        <v>942093</v>
      </c>
      <c r="I29" s="394">
        <v>753674</v>
      </c>
      <c r="J29" s="394">
        <v>799912</v>
      </c>
      <c r="K29" s="394">
        <v>999890</v>
      </c>
      <c r="L29" s="475">
        <v>799912</v>
      </c>
      <c r="M29" s="394">
        <v>999890</v>
      </c>
      <c r="N29" s="394">
        <v>999890</v>
      </c>
      <c r="O29" s="394">
        <v>799912</v>
      </c>
      <c r="P29" s="394">
        <v>799912</v>
      </c>
      <c r="Q29" s="394">
        <v>799912</v>
      </c>
      <c r="R29" s="365"/>
      <c r="S29" s="285"/>
    </row>
    <row r="30" spans="1:20" s="286" customFormat="1" ht="21" customHeight="1">
      <c r="A30" s="390">
        <v>11</v>
      </c>
      <c r="B30" s="445" t="s">
        <v>102</v>
      </c>
      <c r="C30" s="446" t="s">
        <v>103</v>
      </c>
      <c r="D30" s="447" t="s">
        <v>36</v>
      </c>
      <c r="E30" s="284">
        <f t="shared" si="0"/>
        <v>5821324</v>
      </c>
      <c r="F30" s="448"/>
      <c r="G30" s="448">
        <v>693565</v>
      </c>
      <c r="H30" s="448">
        <v>345049</v>
      </c>
      <c r="I30" s="448">
        <v>345049</v>
      </c>
      <c r="J30" s="448">
        <v>575081</v>
      </c>
      <c r="K30" s="448">
        <v>460065</v>
      </c>
      <c r="L30" s="498">
        <v>575081</v>
      </c>
      <c r="M30" s="448">
        <v>575081</v>
      </c>
      <c r="N30" s="448">
        <v>575081</v>
      </c>
      <c r="O30" s="448">
        <v>460065</v>
      </c>
      <c r="P30" s="448">
        <v>540981</v>
      </c>
      <c r="Q30" s="448">
        <v>676226</v>
      </c>
      <c r="R30" s="449"/>
      <c r="S30" s="285"/>
    </row>
    <row r="31" spans="1:20" s="286" customFormat="1" ht="21" customHeight="1">
      <c r="A31" s="390">
        <v>12</v>
      </c>
      <c r="B31" s="391" t="s">
        <v>358</v>
      </c>
      <c r="C31" s="395" t="s">
        <v>359</v>
      </c>
      <c r="D31" s="393" t="s">
        <v>36</v>
      </c>
      <c r="E31" s="284">
        <f t="shared" si="0"/>
        <v>693565</v>
      </c>
      <c r="F31" s="394">
        <v>693565</v>
      </c>
      <c r="G31" s="394"/>
      <c r="H31" s="394"/>
      <c r="I31" s="394"/>
      <c r="J31" s="394"/>
      <c r="K31" s="394"/>
      <c r="L31" s="475"/>
      <c r="M31" s="394"/>
      <c r="N31" s="394"/>
      <c r="O31" s="394"/>
      <c r="P31" s="394"/>
      <c r="Q31" s="394"/>
      <c r="R31" s="365"/>
      <c r="S31" s="285"/>
    </row>
    <row r="32" spans="1:20" s="286" customFormat="1" ht="21" customHeight="1">
      <c r="A32" s="390">
        <v>13</v>
      </c>
      <c r="B32" s="391" t="s">
        <v>74</v>
      </c>
      <c r="C32" s="395" t="s">
        <v>362</v>
      </c>
      <c r="D32" s="393" t="s">
        <v>36</v>
      </c>
      <c r="E32" s="284">
        <f t="shared" si="0"/>
        <v>21430015</v>
      </c>
      <c r="F32" s="394">
        <v>1709265</v>
      </c>
      <c r="G32" s="394">
        <v>2136582</v>
      </c>
      <c r="H32" s="394">
        <v>2136582</v>
      </c>
      <c r="I32" s="394">
        <v>1709265</v>
      </c>
      <c r="J32" s="394">
        <v>1709265</v>
      </c>
      <c r="K32" s="394">
        <v>2136582</v>
      </c>
      <c r="L32" s="394">
        <v>2136582</v>
      </c>
      <c r="M32" s="394">
        <v>1709265</v>
      </c>
      <c r="N32" s="394">
        <v>1709265</v>
      </c>
      <c r="O32" s="394">
        <v>1709265</v>
      </c>
      <c r="P32" s="394">
        <v>1460054</v>
      </c>
      <c r="Q32" s="394">
        <v>1168043</v>
      </c>
      <c r="R32" s="365"/>
      <c r="S32" s="285"/>
    </row>
    <row r="33" spans="1:19" s="286" customFormat="1" ht="21" customHeight="1">
      <c r="A33" s="390">
        <v>14</v>
      </c>
      <c r="B33" s="391" t="s">
        <v>363</v>
      </c>
      <c r="C33" s="395" t="s">
        <v>364</v>
      </c>
      <c r="D33" s="393" t="s">
        <v>36</v>
      </c>
      <c r="E33" s="284">
        <f t="shared" si="0"/>
        <v>12994557</v>
      </c>
      <c r="F33" s="394">
        <v>922442</v>
      </c>
      <c r="G33" s="394">
        <v>922442</v>
      </c>
      <c r="H33" s="394">
        <v>922442</v>
      </c>
      <c r="I33" s="394">
        <v>1153052</v>
      </c>
      <c r="J33" s="394">
        <v>922442</v>
      </c>
      <c r="K33" s="394">
        <v>922442</v>
      </c>
      <c r="L33" s="394">
        <v>1153052</v>
      </c>
      <c r="M33" s="394">
        <v>922442</v>
      </c>
      <c r="N33" s="394">
        <v>1153052</v>
      </c>
      <c r="O33" s="394">
        <v>922442</v>
      </c>
      <c r="P33" s="394">
        <v>1368136</v>
      </c>
      <c r="Q33" s="394">
        <v>1710171</v>
      </c>
      <c r="R33" s="365"/>
      <c r="S33" s="285"/>
    </row>
    <row r="34" spans="1:19" s="286" customFormat="1" ht="21" customHeight="1">
      <c r="A34" s="390">
        <v>15</v>
      </c>
      <c r="B34" s="391" t="s">
        <v>365</v>
      </c>
      <c r="C34" s="395" t="s">
        <v>366</v>
      </c>
      <c r="D34" s="393" t="s">
        <v>36</v>
      </c>
      <c r="E34" s="284">
        <f t="shared" si="0"/>
        <v>9915095</v>
      </c>
      <c r="F34" s="394">
        <v>843838</v>
      </c>
      <c r="G34" s="394">
        <v>843838</v>
      </c>
      <c r="H34" s="394">
        <v>1054797</v>
      </c>
      <c r="I34" s="394">
        <v>843838</v>
      </c>
      <c r="J34" s="394">
        <v>843838</v>
      </c>
      <c r="K34" s="394">
        <v>843838</v>
      </c>
      <c r="L34" s="394">
        <v>1054797</v>
      </c>
      <c r="M34" s="394">
        <v>843838</v>
      </c>
      <c r="N34" s="394"/>
      <c r="O34" s="394">
        <v>1054797</v>
      </c>
      <c r="P34" s="394">
        <v>843838</v>
      </c>
      <c r="Q34" s="394">
        <v>843838</v>
      </c>
      <c r="R34" s="365" t="s">
        <v>581</v>
      </c>
      <c r="S34" s="285"/>
    </row>
    <row r="35" spans="1:19" s="286" customFormat="1" ht="21" customHeight="1">
      <c r="A35" s="390">
        <v>16</v>
      </c>
      <c r="B35" s="391" t="s">
        <v>369</v>
      </c>
      <c r="C35" s="395" t="s">
        <v>370</v>
      </c>
      <c r="D35" s="393" t="s">
        <v>36</v>
      </c>
      <c r="E35" s="284">
        <f t="shared" si="0"/>
        <v>7407275</v>
      </c>
      <c r="F35" s="394">
        <v>771591</v>
      </c>
      <c r="G35" s="394"/>
      <c r="H35" s="394">
        <v>617273</v>
      </c>
      <c r="I35" s="394">
        <v>617273</v>
      </c>
      <c r="J35" s="394">
        <v>771591</v>
      </c>
      <c r="K35" s="394">
        <v>617273</v>
      </c>
      <c r="L35" s="394">
        <v>617273</v>
      </c>
      <c r="M35" s="394">
        <v>771591</v>
      </c>
      <c r="N35" s="394">
        <v>617273</v>
      </c>
      <c r="O35" s="394">
        <v>617273</v>
      </c>
      <c r="P35" s="394">
        <v>771591</v>
      </c>
      <c r="Q35" s="394">
        <v>617273</v>
      </c>
      <c r="R35" s="366" t="s">
        <v>509</v>
      </c>
      <c r="S35" s="285"/>
    </row>
    <row r="36" spans="1:19" s="286" customFormat="1" ht="21" customHeight="1">
      <c r="A36" s="390">
        <v>17</v>
      </c>
      <c r="B36" s="391" t="s">
        <v>367</v>
      </c>
      <c r="C36" s="395" t="s">
        <v>368</v>
      </c>
      <c r="D36" s="393" t="s">
        <v>36</v>
      </c>
      <c r="E36" s="284">
        <f t="shared" si="0"/>
        <v>9612815</v>
      </c>
      <c r="F36" s="394">
        <v>686630</v>
      </c>
      <c r="G36" s="394">
        <v>915506</v>
      </c>
      <c r="H36" s="394">
        <v>915506</v>
      </c>
      <c r="I36" s="394">
        <v>915506</v>
      </c>
      <c r="J36" s="394">
        <v>915506</v>
      </c>
      <c r="K36" s="394">
        <v>915506</v>
      </c>
      <c r="L36" s="394">
        <v>915506</v>
      </c>
      <c r="M36" s="394"/>
      <c r="N36" s="394">
        <v>686630</v>
      </c>
      <c r="O36" s="394">
        <v>915506</v>
      </c>
      <c r="P36" s="394">
        <v>686630</v>
      </c>
      <c r="Q36" s="394">
        <v>1144383</v>
      </c>
      <c r="R36" s="365" t="s">
        <v>579</v>
      </c>
      <c r="S36" s="285"/>
    </row>
    <row r="37" spans="1:19" s="286" customFormat="1" ht="21" customHeight="1">
      <c r="A37" s="390">
        <v>18</v>
      </c>
      <c r="B37" s="391" t="s">
        <v>424</v>
      </c>
      <c r="C37" s="392" t="s">
        <v>425</v>
      </c>
      <c r="D37" s="393" t="s">
        <v>36</v>
      </c>
      <c r="E37" s="284">
        <f t="shared" si="0"/>
        <v>9069980</v>
      </c>
      <c r="F37" s="394">
        <v>1432102</v>
      </c>
      <c r="G37" s="394">
        <v>1432102</v>
      </c>
      <c r="H37" s="394">
        <v>1432102</v>
      </c>
      <c r="I37" s="394">
        <v>1909470</v>
      </c>
      <c r="J37" s="394"/>
      <c r="K37" s="394">
        <v>1432102</v>
      </c>
      <c r="L37" s="394">
        <v>1432102</v>
      </c>
      <c r="M37" s="394"/>
      <c r="N37" s="394"/>
      <c r="O37" s="394"/>
      <c r="P37" s="394"/>
      <c r="Q37" s="394"/>
      <c r="R37" s="365" t="s">
        <v>523</v>
      </c>
      <c r="S37" s="285"/>
    </row>
    <row r="38" spans="1:19" s="286" customFormat="1" ht="21" customHeight="1">
      <c r="A38" s="390">
        <v>19</v>
      </c>
      <c r="B38" s="391" t="s">
        <v>428</v>
      </c>
      <c r="C38" s="392" t="s">
        <v>429</v>
      </c>
      <c r="D38" s="393" t="s">
        <v>36</v>
      </c>
      <c r="E38" s="284">
        <f t="shared" si="0"/>
        <v>11959490</v>
      </c>
      <c r="F38" s="394">
        <v>1131284</v>
      </c>
      <c r="G38" s="394">
        <v>0</v>
      </c>
      <c r="H38" s="394">
        <v>1131284</v>
      </c>
      <c r="I38" s="394">
        <v>848463</v>
      </c>
      <c r="J38" s="394">
        <v>848463</v>
      </c>
      <c r="K38" s="394">
        <v>925596</v>
      </c>
      <c r="L38" s="394">
        <v>1234128</v>
      </c>
      <c r="M38" s="394">
        <v>1374182</v>
      </c>
      <c r="N38" s="394">
        <v>1030636</v>
      </c>
      <c r="O38" s="394">
        <v>1030636</v>
      </c>
      <c r="P38" s="394">
        <v>1030636</v>
      </c>
      <c r="Q38" s="394">
        <v>1374182</v>
      </c>
      <c r="R38" s="365" t="s">
        <v>509</v>
      </c>
      <c r="S38" s="285"/>
    </row>
    <row r="39" spans="1:19" s="286" customFormat="1" ht="21" customHeight="1">
      <c r="A39" s="390">
        <v>20</v>
      </c>
      <c r="B39" s="391" t="s">
        <v>426</v>
      </c>
      <c r="C39" s="392" t="s">
        <v>427</v>
      </c>
      <c r="D39" s="393" t="s">
        <v>36</v>
      </c>
      <c r="E39" s="284">
        <f t="shared" si="0"/>
        <v>13608129</v>
      </c>
      <c r="F39" s="394">
        <v>1327622</v>
      </c>
      <c r="G39" s="394">
        <v>995717</v>
      </c>
      <c r="H39" s="394">
        <v>1327622</v>
      </c>
      <c r="I39" s="394">
        <v>995717</v>
      </c>
      <c r="J39" s="394">
        <v>995717</v>
      </c>
      <c r="K39" s="394">
        <v>995717</v>
      </c>
      <c r="L39" s="394">
        <v>1327622</v>
      </c>
      <c r="M39" s="394">
        <v>1327622</v>
      </c>
      <c r="N39" s="394">
        <v>995717</v>
      </c>
      <c r="O39" s="394">
        <v>995717</v>
      </c>
      <c r="P39" s="394">
        <v>1327622</v>
      </c>
      <c r="Q39" s="394">
        <v>995717</v>
      </c>
      <c r="R39" s="365"/>
      <c r="S39" s="285"/>
    </row>
    <row r="40" spans="1:19" s="286" customFormat="1" ht="21" customHeight="1">
      <c r="A40" s="390">
        <v>21</v>
      </c>
      <c r="B40" s="391" t="s">
        <v>436</v>
      </c>
      <c r="C40" s="392" t="s">
        <v>437</v>
      </c>
      <c r="D40" s="393" t="s">
        <v>36</v>
      </c>
      <c r="E40" s="284">
        <f t="shared" si="0"/>
        <v>8016458</v>
      </c>
      <c r="F40" s="394">
        <v>843838</v>
      </c>
      <c r="G40" s="394">
        <v>632878</v>
      </c>
      <c r="H40" s="394">
        <v>632878</v>
      </c>
      <c r="I40" s="394">
        <v>843838</v>
      </c>
      <c r="J40" s="394">
        <v>632878</v>
      </c>
      <c r="K40" s="394">
        <v>843838</v>
      </c>
      <c r="L40" s="394">
        <v>632878</v>
      </c>
      <c r="M40" s="394">
        <v>843838</v>
      </c>
      <c r="N40" s="394">
        <v>632878</v>
      </c>
      <c r="O40" s="394">
        <v>632878</v>
      </c>
      <c r="P40" s="394"/>
      <c r="Q40" s="394">
        <v>843838</v>
      </c>
      <c r="R40" s="365" t="s">
        <v>544</v>
      </c>
      <c r="S40" s="285"/>
    </row>
    <row r="41" spans="1:19" s="286" customFormat="1" ht="21" customHeight="1">
      <c r="A41" s="390">
        <v>22</v>
      </c>
      <c r="B41" s="391" t="s">
        <v>432</v>
      </c>
      <c r="C41" s="392" t="s">
        <v>433</v>
      </c>
      <c r="D41" s="393" t="s">
        <v>36</v>
      </c>
      <c r="E41" s="284">
        <f t="shared" si="0"/>
        <v>5973904</v>
      </c>
      <c r="F41" s="394">
        <v>628832</v>
      </c>
      <c r="G41" s="394">
        <v>471624</v>
      </c>
      <c r="H41" s="394">
        <v>471624</v>
      </c>
      <c r="I41" s="394">
        <v>628832</v>
      </c>
      <c r="J41" s="394">
        <v>471624</v>
      </c>
      <c r="K41" s="394"/>
      <c r="L41" s="394">
        <v>471624</v>
      </c>
      <c r="M41" s="394">
        <v>628832</v>
      </c>
      <c r="N41" s="394">
        <v>471624</v>
      </c>
      <c r="O41" s="394">
        <v>628832</v>
      </c>
      <c r="P41" s="394">
        <v>628832</v>
      </c>
      <c r="Q41" s="394">
        <v>471624</v>
      </c>
      <c r="R41" s="365" t="s">
        <v>574</v>
      </c>
      <c r="S41" s="285"/>
    </row>
    <row r="42" spans="1:19" s="286" customFormat="1" ht="21" customHeight="1">
      <c r="A42" s="390">
        <v>23</v>
      </c>
      <c r="B42" s="391" t="s">
        <v>430</v>
      </c>
      <c r="C42" s="392" t="s">
        <v>431</v>
      </c>
      <c r="D42" s="393" t="s">
        <v>36</v>
      </c>
      <c r="E42" s="284">
        <f t="shared" si="0"/>
        <v>6304511</v>
      </c>
      <c r="F42" s="394">
        <v>525376</v>
      </c>
      <c r="G42" s="394">
        <v>0</v>
      </c>
      <c r="H42" s="394">
        <v>700501</v>
      </c>
      <c r="I42" s="394">
        <v>525376</v>
      </c>
      <c r="J42" s="394">
        <v>525376</v>
      </c>
      <c r="K42" s="394">
        <v>525376</v>
      </c>
      <c r="L42" s="394">
        <v>525376</v>
      </c>
      <c r="M42" s="394">
        <v>525376</v>
      </c>
      <c r="N42" s="394">
        <v>700501</v>
      </c>
      <c r="O42" s="394">
        <v>525376</v>
      </c>
      <c r="P42" s="394">
        <v>525376</v>
      </c>
      <c r="Q42" s="394">
        <v>700501</v>
      </c>
      <c r="R42" s="365" t="s">
        <v>509</v>
      </c>
      <c r="S42" s="285"/>
    </row>
    <row r="43" spans="1:19" s="413" customFormat="1" ht="21" customHeight="1">
      <c r="A43" s="390">
        <v>24</v>
      </c>
      <c r="B43" s="429" t="s">
        <v>434</v>
      </c>
      <c r="C43" s="430" t="s">
        <v>435</v>
      </c>
      <c r="D43" s="408" t="s">
        <v>36</v>
      </c>
      <c r="E43" s="284">
        <f t="shared" si="0"/>
        <v>4911599</v>
      </c>
      <c r="F43" s="394">
        <v>345049</v>
      </c>
      <c r="G43" s="416">
        <v>345049</v>
      </c>
      <c r="H43" s="416">
        <v>345049</v>
      </c>
      <c r="I43" s="416">
        <v>345049</v>
      </c>
      <c r="J43" s="416">
        <v>575081</v>
      </c>
      <c r="K43" s="416">
        <v>460065</v>
      </c>
      <c r="L43" s="416">
        <v>460065</v>
      </c>
      <c r="M43" s="416">
        <v>575081</v>
      </c>
      <c r="N43" s="416">
        <v>460065</v>
      </c>
      <c r="O43" s="416">
        <v>460065</v>
      </c>
      <c r="P43" s="30"/>
      <c r="Q43" s="30">
        <v>540981</v>
      </c>
      <c r="R43" s="417" t="s">
        <v>544</v>
      </c>
      <c r="S43" s="412"/>
    </row>
    <row r="44" spans="1:19" s="413" customFormat="1" ht="21" customHeight="1">
      <c r="A44" s="390">
        <v>25</v>
      </c>
      <c r="B44" s="406" t="s">
        <v>324</v>
      </c>
      <c r="C44" s="407" t="s">
        <v>325</v>
      </c>
      <c r="D44" s="408" t="s">
        <v>36</v>
      </c>
      <c r="E44" s="284">
        <f t="shared" si="0"/>
        <v>8697310</v>
      </c>
      <c r="F44" s="394">
        <v>915506</v>
      </c>
      <c r="G44" s="409">
        <v>686630</v>
      </c>
      <c r="H44" s="409">
        <v>686630</v>
      </c>
      <c r="I44" s="409">
        <v>915506</v>
      </c>
      <c r="J44" s="409">
        <v>686630</v>
      </c>
      <c r="K44" s="410">
        <v>915506</v>
      </c>
      <c r="L44" s="410">
        <v>686630</v>
      </c>
      <c r="M44" s="410">
        <v>686630</v>
      </c>
      <c r="N44" s="410">
        <v>915506</v>
      </c>
      <c r="O44" s="410"/>
      <c r="P44" s="410">
        <v>686630</v>
      </c>
      <c r="Q44" s="410">
        <v>915506</v>
      </c>
      <c r="R44" s="411" t="s">
        <v>531</v>
      </c>
      <c r="S44" s="412"/>
    </row>
    <row r="45" spans="1:19" s="286" customFormat="1" ht="21" customHeight="1">
      <c r="A45" s="390">
        <v>26</v>
      </c>
      <c r="B45" s="391" t="s">
        <v>50</v>
      </c>
      <c r="C45" s="392" t="s">
        <v>51</v>
      </c>
      <c r="D45" s="393" t="s">
        <v>36</v>
      </c>
      <c r="E45" s="284">
        <f t="shared" si="0"/>
        <v>4463095</v>
      </c>
      <c r="F45" s="394">
        <v>0</v>
      </c>
      <c r="G45" s="394">
        <v>405736</v>
      </c>
      <c r="H45" s="394">
        <v>540981</v>
      </c>
      <c r="I45" s="394">
        <v>405736</v>
      </c>
      <c r="J45" s="394">
        <v>405736</v>
      </c>
      <c r="K45" s="394">
        <v>540981</v>
      </c>
      <c r="L45" s="394">
        <v>405736</v>
      </c>
      <c r="M45" s="394">
        <v>405736</v>
      </c>
      <c r="N45" s="394">
        <v>540981</v>
      </c>
      <c r="O45" s="394">
        <v>405736</v>
      </c>
      <c r="P45" s="394">
        <v>405736</v>
      </c>
      <c r="Q45" s="394"/>
      <c r="R45" s="365" t="s">
        <v>557</v>
      </c>
      <c r="S45" s="285"/>
    </row>
    <row r="46" spans="1:19" s="286" customFormat="1" ht="21" customHeight="1">
      <c r="A46" s="390">
        <v>27</v>
      </c>
      <c r="B46" s="391" t="s">
        <v>379</v>
      </c>
      <c r="C46" s="392" t="s">
        <v>380</v>
      </c>
      <c r="D46" s="393" t="s">
        <v>36</v>
      </c>
      <c r="E46" s="284">
        <f t="shared" si="0"/>
        <v>11856886</v>
      </c>
      <c r="F46" s="394">
        <v>1257501</v>
      </c>
      <c r="G46" s="394">
        <v>1676668</v>
      </c>
      <c r="H46" s="394">
        <v>1151318</v>
      </c>
      <c r="I46" s="394">
        <v>863489</v>
      </c>
      <c r="J46" s="394">
        <v>863489</v>
      </c>
      <c r="K46" s="394"/>
      <c r="L46" s="394">
        <v>1151318</v>
      </c>
      <c r="M46" s="394">
        <v>863489</v>
      </c>
      <c r="N46" s="394">
        <v>1151318</v>
      </c>
      <c r="O46" s="394">
        <v>863489</v>
      </c>
      <c r="P46" s="394">
        <v>1151318</v>
      </c>
      <c r="Q46" s="394">
        <v>863489</v>
      </c>
      <c r="R46" s="365" t="s">
        <v>574</v>
      </c>
      <c r="S46" s="285"/>
    </row>
    <row r="47" spans="1:19" s="286" customFormat="1" ht="21" customHeight="1">
      <c r="A47" s="390">
        <v>28</v>
      </c>
      <c r="B47" s="391" t="s">
        <v>383</v>
      </c>
      <c r="C47" s="392" t="s">
        <v>384</v>
      </c>
      <c r="D47" s="393" t="s">
        <v>36</v>
      </c>
      <c r="E47" s="284">
        <f t="shared" si="0"/>
        <v>11286779</v>
      </c>
      <c r="F47" s="394">
        <v>634612</v>
      </c>
      <c r="G47" s="394">
        <v>846150</v>
      </c>
      <c r="H47" s="394"/>
      <c r="I47" s="394">
        <v>1265293</v>
      </c>
      <c r="J47" s="394">
        <v>948969</v>
      </c>
      <c r="K47" s="394">
        <v>948969</v>
      </c>
      <c r="L47" s="394">
        <v>1265293</v>
      </c>
      <c r="M47" s="394">
        <v>948969</v>
      </c>
      <c r="N47" s="394">
        <v>948969</v>
      </c>
      <c r="O47" s="394">
        <v>1265293</v>
      </c>
      <c r="P47" s="394">
        <v>948969</v>
      </c>
      <c r="Q47" s="394">
        <v>1265293</v>
      </c>
      <c r="R47" s="365" t="s">
        <v>567</v>
      </c>
      <c r="S47" s="285"/>
    </row>
    <row r="48" spans="1:19" s="286" customFormat="1" ht="21" customHeight="1">
      <c r="A48" s="390">
        <v>29</v>
      </c>
      <c r="B48" s="489" t="s">
        <v>296</v>
      </c>
      <c r="C48" s="450" t="s">
        <v>297</v>
      </c>
      <c r="D48" s="447" t="s">
        <v>36</v>
      </c>
      <c r="E48" s="284">
        <f t="shared" si="0"/>
        <v>4161391</v>
      </c>
      <c r="F48" s="448"/>
      <c r="G48" s="448"/>
      <c r="H48" s="448"/>
      <c r="I48" s="448"/>
      <c r="J48" s="448"/>
      <c r="K48" s="448">
        <v>693565</v>
      </c>
      <c r="L48" s="448">
        <v>520174</v>
      </c>
      <c r="M48" s="448">
        <v>693565</v>
      </c>
      <c r="N48" s="448">
        <v>520174</v>
      </c>
      <c r="O48" s="448">
        <v>520174</v>
      </c>
      <c r="P48" s="448">
        <v>693565</v>
      </c>
      <c r="Q48" s="448">
        <v>520174</v>
      </c>
      <c r="R48" s="449"/>
      <c r="S48" s="285"/>
    </row>
    <row r="49" spans="1:19" s="286" customFormat="1" ht="21" customHeight="1">
      <c r="A49" s="390">
        <v>30</v>
      </c>
      <c r="B49" s="452" t="s">
        <v>474</v>
      </c>
      <c r="C49" s="394" t="s">
        <v>475</v>
      </c>
      <c r="D49" s="394" t="s">
        <v>36</v>
      </c>
      <c r="E49" s="284">
        <f t="shared" si="0"/>
        <v>1440883</v>
      </c>
      <c r="F49" s="394"/>
      <c r="G49" s="394">
        <v>345049</v>
      </c>
      <c r="H49" s="394">
        <v>345049</v>
      </c>
      <c r="I49" s="394">
        <v>345049</v>
      </c>
      <c r="J49" s="394">
        <v>405736</v>
      </c>
      <c r="K49" s="394"/>
      <c r="L49" s="394"/>
      <c r="M49" s="365"/>
      <c r="N49" s="394"/>
      <c r="O49" s="394"/>
      <c r="P49" s="394"/>
      <c r="Q49" s="394"/>
      <c r="R49" s="394"/>
      <c r="S49" s="285"/>
    </row>
    <row r="50" spans="1:19" s="286" customFormat="1" ht="21" customHeight="1">
      <c r="A50" s="390">
        <v>31</v>
      </c>
      <c r="B50" s="452" t="s">
        <v>480</v>
      </c>
      <c r="C50" s="448" t="s">
        <v>481</v>
      </c>
      <c r="D50" s="448" t="s">
        <v>36</v>
      </c>
      <c r="E50" s="284">
        <f t="shared" si="0"/>
        <v>4057359</v>
      </c>
      <c r="F50" s="451"/>
      <c r="G50" s="394">
        <v>405736</v>
      </c>
      <c r="H50" s="394"/>
      <c r="I50" s="394">
        <v>540981</v>
      </c>
      <c r="J50" s="394">
        <v>405736</v>
      </c>
      <c r="K50" s="394">
        <v>405736</v>
      </c>
      <c r="L50" s="365">
        <v>540981</v>
      </c>
      <c r="M50" s="394">
        <v>405736</v>
      </c>
      <c r="N50" s="394">
        <v>540981</v>
      </c>
      <c r="O50" s="394"/>
      <c r="P50" s="394">
        <v>405736</v>
      </c>
      <c r="Q50" s="394">
        <v>405736</v>
      </c>
      <c r="R50" s="394" t="s">
        <v>568</v>
      </c>
      <c r="S50" s="285"/>
    </row>
    <row r="51" spans="1:19" s="413" customFormat="1" ht="21" customHeight="1">
      <c r="A51" s="390">
        <v>32</v>
      </c>
      <c r="B51" s="495" t="s">
        <v>385</v>
      </c>
      <c r="C51" s="430" t="s">
        <v>386</v>
      </c>
      <c r="D51" s="408" t="s">
        <v>36</v>
      </c>
      <c r="E51" s="284">
        <f t="shared" si="0"/>
        <v>6762260</v>
      </c>
      <c r="F51" s="496">
        <v>520174</v>
      </c>
      <c r="G51" s="497">
        <v>520174</v>
      </c>
      <c r="H51" s="497">
        <v>693565</v>
      </c>
      <c r="I51" s="497"/>
      <c r="J51" s="497">
        <v>520174</v>
      </c>
      <c r="K51" s="497">
        <v>693565</v>
      </c>
      <c r="L51" s="416">
        <v>693565</v>
      </c>
      <c r="M51" s="416">
        <v>520174</v>
      </c>
      <c r="N51" s="416">
        <v>693565</v>
      </c>
      <c r="O51" s="416">
        <v>520174</v>
      </c>
      <c r="P51" s="416">
        <v>693565</v>
      </c>
      <c r="Q51" s="416">
        <v>693565</v>
      </c>
      <c r="R51" s="417" t="s">
        <v>517</v>
      </c>
      <c r="S51" s="412"/>
    </row>
    <row r="52" spans="1:19" s="286" customFormat="1" ht="21" customHeight="1">
      <c r="A52" s="390">
        <v>33</v>
      </c>
      <c r="B52" s="391" t="s">
        <v>387</v>
      </c>
      <c r="C52" s="392" t="s">
        <v>388</v>
      </c>
      <c r="D52" s="393" t="s">
        <v>36</v>
      </c>
      <c r="E52" s="284">
        <f t="shared" si="0"/>
        <v>3731035</v>
      </c>
      <c r="F52" s="394">
        <v>746207</v>
      </c>
      <c r="G52" s="394">
        <v>746207</v>
      </c>
      <c r="H52" s="394">
        <v>746207</v>
      </c>
      <c r="I52" s="394"/>
      <c r="J52" s="394">
        <v>746207</v>
      </c>
      <c r="K52" s="394">
        <v>746207</v>
      </c>
      <c r="L52" s="394"/>
      <c r="M52" s="394"/>
      <c r="N52" s="394"/>
      <c r="O52" s="394"/>
      <c r="P52" s="394"/>
      <c r="Q52" s="394"/>
      <c r="R52" s="365" t="s">
        <v>517</v>
      </c>
      <c r="S52" s="285"/>
    </row>
    <row r="53" spans="1:19" s="286" customFormat="1" ht="21" customHeight="1">
      <c r="A53" s="390">
        <v>34</v>
      </c>
      <c r="B53" s="391" t="s">
        <v>381</v>
      </c>
      <c r="C53" s="392" t="s">
        <v>382</v>
      </c>
      <c r="D53" s="393" t="s">
        <v>36</v>
      </c>
      <c r="E53" s="284">
        <f t="shared" si="0"/>
        <v>11724216</v>
      </c>
      <c r="F53" s="394">
        <v>1234128</v>
      </c>
      <c r="G53" s="394">
        <v>1234128</v>
      </c>
      <c r="H53" s="394">
        <v>925596</v>
      </c>
      <c r="I53" s="394">
        <v>925596</v>
      </c>
      <c r="J53" s="394">
        <v>925596</v>
      </c>
      <c r="K53" s="394"/>
      <c r="L53" s="394">
        <v>1234128</v>
      </c>
      <c r="M53" s="394">
        <v>925596</v>
      </c>
      <c r="N53" s="394">
        <v>925596</v>
      </c>
      <c r="O53" s="394">
        <v>1234128</v>
      </c>
      <c r="P53" s="394">
        <v>925596</v>
      </c>
      <c r="Q53" s="394">
        <v>1234128</v>
      </c>
      <c r="R53" s="365" t="s">
        <v>574</v>
      </c>
      <c r="S53" s="285"/>
    </row>
    <row r="54" spans="1:19" s="286" customFormat="1" ht="21" customHeight="1">
      <c r="A54" s="390">
        <v>35</v>
      </c>
      <c r="B54" s="391" t="s">
        <v>392</v>
      </c>
      <c r="C54" s="400" t="s">
        <v>393</v>
      </c>
      <c r="D54" s="393" t="s">
        <v>36</v>
      </c>
      <c r="E54" s="284">
        <f t="shared" si="0"/>
        <v>5078633</v>
      </c>
      <c r="F54" s="394">
        <v>700501</v>
      </c>
      <c r="G54" s="394">
        <v>700501</v>
      </c>
      <c r="H54" s="394">
        <v>525376</v>
      </c>
      <c r="I54" s="475">
        <v>700501</v>
      </c>
      <c r="J54" s="394">
        <v>525376</v>
      </c>
      <c r="K54" s="394">
        <v>700501</v>
      </c>
      <c r="L54" s="394">
        <v>700501</v>
      </c>
      <c r="M54" s="394">
        <v>525376</v>
      </c>
      <c r="N54" s="394"/>
      <c r="O54" s="394"/>
      <c r="P54" s="394"/>
      <c r="Q54" s="394"/>
      <c r="R54" s="365"/>
      <c r="S54" s="285"/>
    </row>
    <row r="55" spans="1:19" s="286" customFormat="1" ht="21" customHeight="1">
      <c r="A55" s="390">
        <v>36</v>
      </c>
      <c r="B55" s="391" t="s">
        <v>389</v>
      </c>
      <c r="C55" s="392" t="s">
        <v>390</v>
      </c>
      <c r="D55" s="393" t="s">
        <v>36</v>
      </c>
      <c r="E55" s="284">
        <f t="shared" si="0"/>
        <v>7528649</v>
      </c>
      <c r="F55" s="394">
        <v>579127</v>
      </c>
      <c r="G55" s="394">
        <v>579127</v>
      </c>
      <c r="H55" s="394">
        <v>772169</v>
      </c>
      <c r="I55" s="394">
        <v>772169</v>
      </c>
      <c r="J55" s="394"/>
      <c r="K55" s="394">
        <v>772169</v>
      </c>
      <c r="L55" s="394">
        <v>579127</v>
      </c>
      <c r="M55" s="394">
        <v>772169</v>
      </c>
      <c r="N55" s="394">
        <v>579127</v>
      </c>
      <c r="O55" s="394">
        <v>772169</v>
      </c>
      <c r="P55" s="394">
        <v>579127</v>
      </c>
      <c r="Q55" s="394">
        <v>772169</v>
      </c>
      <c r="R55" s="365" t="s">
        <v>523</v>
      </c>
      <c r="S55" s="285"/>
    </row>
    <row r="56" spans="1:19" s="286" customFormat="1" ht="21" customHeight="1">
      <c r="A56" s="390">
        <v>37</v>
      </c>
      <c r="B56" s="391" t="s">
        <v>403</v>
      </c>
      <c r="C56" s="400" t="s">
        <v>404</v>
      </c>
      <c r="D56" s="393" t="s">
        <v>36</v>
      </c>
      <c r="E56" s="284">
        <f t="shared" si="0"/>
        <v>6190070</v>
      </c>
      <c r="F56" s="394">
        <v>707437</v>
      </c>
      <c r="G56" s="394">
        <v>530577</v>
      </c>
      <c r="H56" s="394">
        <v>707437</v>
      </c>
      <c r="I56" s="394"/>
      <c r="J56" s="394">
        <v>530577</v>
      </c>
      <c r="K56" s="394">
        <v>530577</v>
      </c>
      <c r="L56" s="394">
        <v>707437</v>
      </c>
      <c r="M56" s="394">
        <v>530577</v>
      </c>
      <c r="N56" s="394">
        <v>707437</v>
      </c>
      <c r="O56" s="394">
        <v>530577</v>
      </c>
      <c r="P56" s="394">
        <v>707437</v>
      </c>
      <c r="Q56" s="394"/>
      <c r="R56" s="366" t="s">
        <v>558</v>
      </c>
      <c r="S56" s="285"/>
    </row>
    <row r="57" spans="1:19" s="413" customFormat="1" ht="21" customHeight="1">
      <c r="A57" s="390">
        <v>38</v>
      </c>
      <c r="B57" s="414" t="s">
        <v>37</v>
      </c>
      <c r="C57" s="415" t="s">
        <v>38</v>
      </c>
      <c r="D57" s="408" t="s">
        <v>36</v>
      </c>
      <c r="E57" s="284">
        <f t="shared" si="0"/>
        <v>4733585</v>
      </c>
      <c r="F57" s="394">
        <v>540981</v>
      </c>
      <c r="G57" s="394">
        <v>540981</v>
      </c>
      <c r="H57" s="416"/>
      <c r="I57" s="416">
        <v>405736</v>
      </c>
      <c r="J57" s="416">
        <v>405736</v>
      </c>
      <c r="K57" s="416">
        <v>405736</v>
      </c>
      <c r="L57" s="416">
        <v>540981</v>
      </c>
      <c r="M57" s="416">
        <v>405736</v>
      </c>
      <c r="N57" s="416">
        <v>540981</v>
      </c>
      <c r="O57" s="416"/>
      <c r="P57" s="416">
        <v>540981</v>
      </c>
      <c r="Q57" s="416">
        <v>405736</v>
      </c>
      <c r="R57" s="417" t="s">
        <v>569</v>
      </c>
      <c r="S57" s="412"/>
    </row>
    <row r="58" spans="1:19" s="286" customFormat="1" ht="21" customHeight="1">
      <c r="A58" s="390">
        <v>39</v>
      </c>
      <c r="B58" s="391" t="s">
        <v>488</v>
      </c>
      <c r="C58" s="392" t="s">
        <v>489</v>
      </c>
      <c r="D58" s="393" t="s">
        <v>36</v>
      </c>
      <c r="E58" s="284">
        <f t="shared" si="0"/>
        <v>4096657</v>
      </c>
      <c r="F58" s="394">
        <v>310370</v>
      </c>
      <c r="G58" s="394">
        <v>310370</v>
      </c>
      <c r="H58" s="394">
        <v>310370</v>
      </c>
      <c r="I58" s="394">
        <v>310370</v>
      </c>
      <c r="J58" s="394">
        <v>310370</v>
      </c>
      <c r="K58" s="394">
        <v>413827</v>
      </c>
      <c r="L58" s="394">
        <v>310370</v>
      </c>
      <c r="M58" s="394">
        <v>485496</v>
      </c>
      <c r="N58" s="394">
        <v>364122</v>
      </c>
      <c r="O58" s="394">
        <v>485496</v>
      </c>
      <c r="P58" s="394"/>
      <c r="Q58" s="394">
        <v>485496</v>
      </c>
      <c r="R58" s="365" t="s">
        <v>544</v>
      </c>
      <c r="S58" s="285"/>
    </row>
    <row r="59" spans="1:19" s="286" customFormat="1" ht="21" customHeight="1">
      <c r="A59" s="390">
        <v>40</v>
      </c>
      <c r="B59" s="437" t="s">
        <v>497</v>
      </c>
      <c r="C59" s="438">
        <v>5495215033437</v>
      </c>
      <c r="D59" s="439" t="s">
        <v>36</v>
      </c>
      <c r="E59" s="284">
        <f t="shared" si="0"/>
        <v>2280094</v>
      </c>
      <c r="F59" s="394">
        <v>272224</v>
      </c>
      <c r="G59" s="394">
        <v>272224</v>
      </c>
      <c r="H59" s="394">
        <v>272224</v>
      </c>
      <c r="I59" s="394">
        <v>273958</v>
      </c>
      <c r="J59" s="394">
        <v>272224</v>
      </c>
      <c r="K59" s="394">
        <v>272224</v>
      </c>
      <c r="L59" s="394">
        <v>322508</v>
      </c>
      <c r="M59" s="394">
        <v>322508</v>
      </c>
      <c r="N59" s="394"/>
      <c r="O59" s="394"/>
      <c r="P59" s="394"/>
      <c r="Q59" s="394"/>
      <c r="R59" s="365"/>
      <c r="S59" s="285"/>
    </row>
    <row r="60" spans="1:19" s="286" customFormat="1" ht="21" customHeight="1">
      <c r="A60" s="390">
        <v>41</v>
      </c>
      <c r="B60" s="440" t="s">
        <v>52</v>
      </c>
      <c r="C60" s="441" t="s">
        <v>53</v>
      </c>
      <c r="D60" s="439" t="s">
        <v>36</v>
      </c>
      <c r="E60" s="284">
        <f t="shared" si="0"/>
        <v>3922113</v>
      </c>
      <c r="F60" s="394">
        <v>540981</v>
      </c>
      <c r="G60" s="394">
        <v>405736</v>
      </c>
      <c r="H60" s="394">
        <v>540981</v>
      </c>
      <c r="I60" s="394">
        <v>540981</v>
      </c>
      <c r="J60" s="394">
        <v>405736</v>
      </c>
      <c r="K60" s="394">
        <v>540981</v>
      </c>
      <c r="L60" s="394">
        <v>405736</v>
      </c>
      <c r="M60" s="394">
        <v>540981</v>
      </c>
      <c r="N60" s="394"/>
      <c r="O60" s="394"/>
      <c r="P60" s="394"/>
      <c r="Q60" s="394"/>
      <c r="R60" s="365" t="s">
        <v>582</v>
      </c>
      <c r="S60" s="285"/>
    </row>
    <row r="61" spans="1:19" s="286" customFormat="1" ht="21" customHeight="1">
      <c r="A61" s="390">
        <v>42</v>
      </c>
      <c r="B61" s="391" t="s">
        <v>342</v>
      </c>
      <c r="C61" s="392" t="s">
        <v>391</v>
      </c>
      <c r="D61" s="393" t="s">
        <v>36</v>
      </c>
      <c r="E61" s="284">
        <f t="shared" si="0"/>
        <v>12367635</v>
      </c>
      <c r="F61" s="394">
        <v>1030636</v>
      </c>
      <c r="G61" s="394">
        <v>1374182</v>
      </c>
      <c r="H61" s="394"/>
      <c r="I61" s="398">
        <v>1374182</v>
      </c>
      <c r="J61" s="398">
        <v>1374182</v>
      </c>
      <c r="K61" s="394">
        <v>1030636</v>
      </c>
      <c r="L61" s="394">
        <v>1030636</v>
      </c>
      <c r="M61" s="394">
        <v>1717727</v>
      </c>
      <c r="N61" s="394">
        <v>1030636</v>
      </c>
      <c r="O61" s="394">
        <v>1374182</v>
      </c>
      <c r="P61" s="394"/>
      <c r="Q61" s="394">
        <v>1030636</v>
      </c>
      <c r="R61" s="365" t="s">
        <v>570</v>
      </c>
      <c r="S61" s="285"/>
    </row>
    <row r="62" spans="1:19" s="286" customFormat="1" ht="21" customHeight="1">
      <c r="A62" s="390">
        <v>43</v>
      </c>
      <c r="B62" s="445" t="s">
        <v>504</v>
      </c>
      <c r="C62" s="450" t="s">
        <v>505</v>
      </c>
      <c r="D62" s="447" t="s">
        <v>36</v>
      </c>
      <c r="E62" s="284">
        <f t="shared" si="0"/>
        <v>4565396</v>
      </c>
      <c r="F62" s="448"/>
      <c r="G62" s="448">
        <v>345049</v>
      </c>
      <c r="H62" s="448">
        <v>345049</v>
      </c>
      <c r="I62" s="448">
        <v>345049</v>
      </c>
      <c r="J62" s="448">
        <v>345049</v>
      </c>
      <c r="K62" s="448">
        <v>345049</v>
      </c>
      <c r="L62" s="448">
        <v>540981</v>
      </c>
      <c r="M62" s="448">
        <v>405736</v>
      </c>
      <c r="N62" s="448">
        <v>405736</v>
      </c>
      <c r="O62" s="448">
        <v>540981</v>
      </c>
      <c r="P62" s="448">
        <v>405736</v>
      </c>
      <c r="Q62" s="448">
        <v>540981</v>
      </c>
      <c r="R62" s="449"/>
      <c r="S62" s="285"/>
    </row>
    <row r="63" spans="1:19" s="286" customFormat="1" ht="21" customHeight="1">
      <c r="A63" s="390">
        <v>44</v>
      </c>
      <c r="B63" s="391" t="s">
        <v>418</v>
      </c>
      <c r="C63" s="392" t="s">
        <v>419</v>
      </c>
      <c r="D63" s="393" t="s">
        <v>36</v>
      </c>
      <c r="E63" s="284">
        <f t="shared" si="0"/>
        <v>13457646</v>
      </c>
      <c r="F63" s="394"/>
      <c r="G63" s="394">
        <v>1447357</v>
      </c>
      <c r="H63" s="394">
        <v>1447357</v>
      </c>
      <c r="I63" s="394">
        <v>1085518</v>
      </c>
      <c r="J63" s="394">
        <v>1447357</v>
      </c>
      <c r="K63" s="394">
        <v>1095008</v>
      </c>
      <c r="L63" s="394">
        <v>1095008</v>
      </c>
      <c r="M63" s="394">
        <v>1460010</v>
      </c>
      <c r="N63" s="394"/>
      <c r="O63" s="394">
        <v>1825013</v>
      </c>
      <c r="P63" s="394">
        <v>1095008</v>
      </c>
      <c r="Q63" s="394">
        <v>1460010</v>
      </c>
      <c r="R63" s="365" t="s">
        <v>583</v>
      </c>
      <c r="S63" s="285"/>
    </row>
    <row r="64" spans="1:19" s="286" customFormat="1" ht="21" customHeight="1">
      <c r="A64" s="390">
        <v>45</v>
      </c>
      <c r="B64" s="391" t="s">
        <v>422</v>
      </c>
      <c r="C64" s="392" t="s">
        <v>423</v>
      </c>
      <c r="D64" s="393" t="s">
        <v>36</v>
      </c>
      <c r="E64" s="284">
        <f t="shared" si="0"/>
        <v>7528649</v>
      </c>
      <c r="F64" s="394">
        <v>772169</v>
      </c>
      <c r="G64" s="394">
        <v>579127</v>
      </c>
      <c r="H64" s="394">
        <v>579127</v>
      </c>
      <c r="I64" s="394">
        <v>579127</v>
      </c>
      <c r="J64" s="394">
        <v>772169</v>
      </c>
      <c r="K64" s="394">
        <v>772169</v>
      </c>
      <c r="L64" s="394"/>
      <c r="M64" s="394">
        <v>772169</v>
      </c>
      <c r="N64" s="394">
        <v>579127</v>
      </c>
      <c r="O64" s="394">
        <v>772169</v>
      </c>
      <c r="P64" s="394">
        <v>579127</v>
      </c>
      <c r="Q64" s="394">
        <v>772169</v>
      </c>
      <c r="R64" s="365" t="s">
        <v>577</v>
      </c>
      <c r="S64" s="285"/>
    </row>
    <row r="65" spans="1:19" s="286" customFormat="1" ht="21" customHeight="1">
      <c r="A65" s="390">
        <v>46</v>
      </c>
      <c r="B65" s="391" t="s">
        <v>420</v>
      </c>
      <c r="C65" s="392" t="s">
        <v>421</v>
      </c>
      <c r="D65" s="393" t="s">
        <v>36</v>
      </c>
      <c r="E65" s="284">
        <f t="shared" si="0"/>
        <v>8905204</v>
      </c>
      <c r="F65" s="394">
        <v>739167</v>
      </c>
      <c r="G65" s="394">
        <v>739167</v>
      </c>
      <c r="H65" s="394">
        <v>985556</v>
      </c>
      <c r="I65" s="394"/>
      <c r="J65" s="394">
        <v>739167</v>
      </c>
      <c r="K65" s="394">
        <v>985556</v>
      </c>
      <c r="L65" s="394">
        <v>985556</v>
      </c>
      <c r="M65" s="394">
        <v>746207</v>
      </c>
      <c r="N65" s="394">
        <v>746207</v>
      </c>
      <c r="O65" s="394">
        <v>746207</v>
      </c>
      <c r="P65" s="394">
        <v>746207</v>
      </c>
      <c r="Q65" s="394">
        <v>746207</v>
      </c>
      <c r="R65" s="365" t="s">
        <v>517</v>
      </c>
      <c r="S65" s="285"/>
    </row>
    <row r="66" spans="1:19" s="413" customFormat="1" ht="16.5" customHeight="1">
      <c r="A66" s="390">
        <v>47</v>
      </c>
      <c r="B66" s="425" t="s">
        <v>40</v>
      </c>
      <c r="C66" s="415" t="s">
        <v>41</v>
      </c>
      <c r="D66" s="408" t="s">
        <v>36</v>
      </c>
      <c r="E66" s="284">
        <f t="shared" si="0"/>
        <v>5545056</v>
      </c>
      <c r="F66" s="394">
        <v>540981</v>
      </c>
      <c r="G66" s="222">
        <v>0</v>
      </c>
      <c r="H66" s="416">
        <v>405736</v>
      </c>
      <c r="I66" s="416">
        <v>540981</v>
      </c>
      <c r="J66" s="416">
        <v>540981</v>
      </c>
      <c r="K66" s="416">
        <v>405736</v>
      </c>
      <c r="L66" s="416">
        <v>405736</v>
      </c>
      <c r="M66" s="416">
        <v>540981</v>
      </c>
      <c r="N66" s="416">
        <v>405736</v>
      </c>
      <c r="O66" s="416">
        <v>540981</v>
      </c>
      <c r="P66" s="416">
        <v>540981</v>
      </c>
      <c r="Q66" s="416">
        <v>676226</v>
      </c>
      <c r="R66" s="416" t="s">
        <v>509</v>
      </c>
    </row>
    <row r="67" spans="1:19" s="286" customFormat="1" ht="21" customHeight="1">
      <c r="A67" s="390">
        <v>48</v>
      </c>
      <c r="B67" s="391" t="s">
        <v>394</v>
      </c>
      <c r="C67" s="400" t="s">
        <v>395</v>
      </c>
      <c r="D67" s="393" t="s">
        <v>36</v>
      </c>
      <c r="E67" s="284">
        <f t="shared" si="0"/>
        <v>16665336</v>
      </c>
      <c r="F67" s="394">
        <v>1709265</v>
      </c>
      <c r="G67" s="394"/>
      <c r="H67" s="394">
        <v>1709265</v>
      </c>
      <c r="I67" s="398">
        <v>1281949</v>
      </c>
      <c r="J67" s="398">
        <v>1281949</v>
      </c>
      <c r="K67" s="394">
        <v>1281949</v>
      </c>
      <c r="L67" s="394"/>
      <c r="M67" s="394">
        <v>1709265</v>
      </c>
      <c r="N67" s="394">
        <v>1709265</v>
      </c>
      <c r="O67" s="394">
        <v>2136582</v>
      </c>
      <c r="P67" s="394">
        <v>2136582</v>
      </c>
      <c r="Q67" s="394">
        <v>1709265</v>
      </c>
      <c r="R67" s="365" t="s">
        <v>578</v>
      </c>
      <c r="S67" s="285"/>
    </row>
    <row r="68" spans="1:19" s="286" customFormat="1" ht="21" customHeight="1">
      <c r="A68" s="390">
        <v>49</v>
      </c>
      <c r="B68" s="391" t="s">
        <v>398</v>
      </c>
      <c r="C68" s="400" t="s">
        <v>399</v>
      </c>
      <c r="D68" s="393" t="s">
        <v>36</v>
      </c>
      <c r="E68" s="284">
        <f t="shared" si="0"/>
        <v>3294435</v>
      </c>
      <c r="F68" s="394">
        <v>520174</v>
      </c>
      <c r="G68" s="394">
        <v>693565</v>
      </c>
      <c r="H68" s="394">
        <v>866957</v>
      </c>
      <c r="I68" s="394">
        <v>693565</v>
      </c>
      <c r="J68" s="394">
        <v>520174</v>
      </c>
      <c r="K68" s="394"/>
      <c r="L68" s="394"/>
      <c r="M68" s="394"/>
      <c r="N68" s="394"/>
      <c r="O68" s="394"/>
      <c r="P68" s="394"/>
      <c r="Q68" s="394"/>
      <c r="R68" s="365" t="s">
        <v>559</v>
      </c>
      <c r="S68" s="285"/>
    </row>
    <row r="69" spans="1:19" s="286" customFormat="1" ht="21" customHeight="1">
      <c r="A69" s="390">
        <v>50</v>
      </c>
      <c r="B69" s="399" t="s">
        <v>400</v>
      </c>
      <c r="C69" s="392" t="s">
        <v>401</v>
      </c>
      <c r="D69" s="393" t="s">
        <v>36</v>
      </c>
      <c r="E69" s="284">
        <f t="shared" si="0"/>
        <v>5581465</v>
      </c>
      <c r="F69" s="287">
        <v>0</v>
      </c>
      <c r="G69" s="394"/>
      <c r="H69" s="394"/>
      <c r="I69" s="394"/>
      <c r="J69" s="394">
        <v>769857</v>
      </c>
      <c r="K69" s="394">
        <v>769857</v>
      </c>
      <c r="L69" s="394">
        <v>769857</v>
      </c>
      <c r="M69" s="394">
        <v>577393</v>
      </c>
      <c r="N69" s="394">
        <v>962322</v>
      </c>
      <c r="O69" s="394">
        <v>769857</v>
      </c>
      <c r="P69" s="394">
        <v>962322</v>
      </c>
      <c r="Q69" s="394"/>
      <c r="R69" s="288" t="s">
        <v>560</v>
      </c>
      <c r="S69" s="285"/>
    </row>
    <row r="70" spans="1:19" s="286" customFormat="1" ht="21" customHeight="1">
      <c r="A70" s="390">
        <v>51</v>
      </c>
      <c r="B70" s="391" t="s">
        <v>396</v>
      </c>
      <c r="C70" s="400" t="s">
        <v>397</v>
      </c>
      <c r="D70" s="393" t="s">
        <v>36</v>
      </c>
      <c r="E70" s="284">
        <f t="shared" si="0"/>
        <v>14141050</v>
      </c>
      <c r="F70" s="394">
        <v>925596</v>
      </c>
      <c r="G70" s="394"/>
      <c r="H70" s="394">
        <v>1234128</v>
      </c>
      <c r="I70" s="394">
        <v>1234128</v>
      </c>
      <c r="J70" s="394">
        <v>925596</v>
      </c>
      <c r="K70" s="394">
        <v>1234128</v>
      </c>
      <c r="L70" s="394">
        <v>1234128</v>
      </c>
      <c r="M70" s="394">
        <v>1234128</v>
      </c>
      <c r="N70" s="394">
        <v>1542660</v>
      </c>
      <c r="O70" s="475">
        <v>1234128</v>
      </c>
      <c r="P70" s="394">
        <v>1671215</v>
      </c>
      <c r="Q70" s="394">
        <v>1671215</v>
      </c>
      <c r="R70" s="365" t="s">
        <v>509</v>
      </c>
      <c r="S70" s="285"/>
    </row>
    <row r="71" spans="1:19" s="286" customFormat="1" ht="21" customHeight="1">
      <c r="A71" s="390">
        <v>52</v>
      </c>
      <c r="B71" s="391" t="s">
        <v>405</v>
      </c>
      <c r="C71" s="400" t="s">
        <v>406</v>
      </c>
      <c r="D71" s="393" t="s">
        <v>36</v>
      </c>
      <c r="E71" s="284">
        <f t="shared" si="0"/>
        <v>6445530</v>
      </c>
      <c r="F71" s="394">
        <v>471624</v>
      </c>
      <c r="G71" s="394">
        <v>786041</v>
      </c>
      <c r="H71" s="394"/>
      <c r="I71" s="394">
        <v>628832</v>
      </c>
      <c r="J71" s="394">
        <v>628832</v>
      </c>
      <c r="K71" s="394">
        <v>628832</v>
      </c>
      <c r="L71" s="394">
        <v>628832</v>
      </c>
      <c r="M71" s="394">
        <v>628832</v>
      </c>
      <c r="N71" s="394">
        <v>628832</v>
      </c>
      <c r="O71" s="394">
        <v>786041</v>
      </c>
      <c r="P71" s="394">
        <v>628832</v>
      </c>
      <c r="Q71" s="394"/>
      <c r="R71" s="365" t="s">
        <v>571</v>
      </c>
      <c r="S71" s="285"/>
    </row>
    <row r="72" spans="1:19" s="286" customFormat="1" ht="21" customHeight="1">
      <c r="A72" s="390">
        <v>53</v>
      </c>
      <c r="B72" s="391" t="s">
        <v>407</v>
      </c>
      <c r="C72" s="400" t="s">
        <v>408</v>
      </c>
      <c r="D72" s="393" t="s">
        <v>36</v>
      </c>
      <c r="E72" s="284">
        <f t="shared" si="0"/>
        <v>8879945</v>
      </c>
      <c r="F72" s="394">
        <v>772169</v>
      </c>
      <c r="G72" s="394">
        <v>772169</v>
      </c>
      <c r="H72" s="394">
        <v>772169</v>
      </c>
      <c r="I72" s="394">
        <v>965212</v>
      </c>
      <c r="J72" s="394">
        <v>772169</v>
      </c>
      <c r="K72" s="394">
        <v>772169</v>
      </c>
      <c r="L72" s="394">
        <v>772169</v>
      </c>
      <c r="M72" s="394"/>
      <c r="N72" s="394">
        <v>772169</v>
      </c>
      <c r="O72" s="394">
        <v>965212</v>
      </c>
      <c r="P72" s="394">
        <v>772169</v>
      </c>
      <c r="Q72" s="394">
        <v>772169</v>
      </c>
      <c r="R72" s="365" t="s">
        <v>579</v>
      </c>
      <c r="S72" s="285"/>
    </row>
    <row r="73" spans="1:19" s="286" customFormat="1" ht="21" customHeight="1">
      <c r="A73" s="390">
        <v>54</v>
      </c>
      <c r="B73" s="391" t="s">
        <v>402</v>
      </c>
      <c r="C73" s="400">
        <v>5495205012837</v>
      </c>
      <c r="D73" s="393" t="s">
        <v>36</v>
      </c>
      <c r="E73" s="284">
        <f t="shared" si="0"/>
        <v>4475230</v>
      </c>
      <c r="F73" s="394">
        <v>771591</v>
      </c>
      <c r="G73" s="394">
        <v>617273</v>
      </c>
      <c r="H73" s="394">
        <v>462955</v>
      </c>
      <c r="I73" s="394">
        <v>462955</v>
      </c>
      <c r="J73" s="394">
        <v>462955</v>
      </c>
      <c r="K73" s="394">
        <v>462955</v>
      </c>
      <c r="L73" s="394">
        <v>617273</v>
      </c>
      <c r="M73" s="394"/>
      <c r="N73" s="394">
        <v>617273</v>
      </c>
      <c r="O73" s="394"/>
      <c r="P73" s="394"/>
      <c r="Q73" s="394"/>
      <c r="R73" s="365" t="s">
        <v>580</v>
      </c>
      <c r="S73" s="285"/>
    </row>
    <row r="74" spans="1:19" s="286" customFormat="1" ht="21" customHeight="1">
      <c r="A74" s="390">
        <v>55</v>
      </c>
      <c r="B74" s="391" t="s">
        <v>409</v>
      </c>
      <c r="C74" s="392" t="s">
        <v>410</v>
      </c>
      <c r="D74" s="393" t="s">
        <v>36</v>
      </c>
      <c r="E74" s="284">
        <f t="shared" si="0"/>
        <v>8129740</v>
      </c>
      <c r="F74" s="394">
        <v>772169</v>
      </c>
      <c r="G74" s="394">
        <v>579127</v>
      </c>
      <c r="H74" s="394">
        <v>579127</v>
      </c>
      <c r="I74" s="394"/>
      <c r="J74" s="394">
        <v>772169</v>
      </c>
      <c r="K74" s="394">
        <v>772169</v>
      </c>
      <c r="L74" s="394">
        <v>965212</v>
      </c>
      <c r="M74" s="394">
        <v>579127</v>
      </c>
      <c r="N74" s="394">
        <v>579127</v>
      </c>
      <c r="O74" s="394">
        <v>632878</v>
      </c>
      <c r="P74" s="394">
        <v>843838</v>
      </c>
      <c r="Q74" s="394">
        <v>1054797</v>
      </c>
      <c r="R74" s="365" t="s">
        <v>517</v>
      </c>
      <c r="S74" s="285"/>
    </row>
    <row r="75" spans="1:19" s="286" customFormat="1" ht="21" customHeight="1">
      <c r="A75" s="390">
        <v>56</v>
      </c>
      <c r="B75" s="391" t="s">
        <v>411</v>
      </c>
      <c r="C75" s="392" t="s">
        <v>412</v>
      </c>
      <c r="D75" s="393" t="s">
        <v>36</v>
      </c>
      <c r="E75" s="284">
        <f t="shared" si="0"/>
        <v>8383340</v>
      </c>
      <c r="F75" s="394">
        <v>1676668</v>
      </c>
      <c r="G75" s="394">
        <v>1676668</v>
      </c>
      <c r="H75" s="394"/>
      <c r="I75" s="394">
        <v>2095835</v>
      </c>
      <c r="J75" s="394">
        <v>1257501</v>
      </c>
      <c r="K75" s="394">
        <v>1676668</v>
      </c>
      <c r="L75" s="394"/>
      <c r="M75" s="394"/>
      <c r="N75" s="394"/>
      <c r="O75" s="394"/>
      <c r="P75" s="394"/>
      <c r="Q75" s="394"/>
      <c r="R75" s="365" t="s">
        <v>567</v>
      </c>
      <c r="S75" s="285"/>
    </row>
    <row r="76" spans="1:19" s="286" customFormat="1" ht="21" customHeight="1">
      <c r="A76" s="390">
        <v>57</v>
      </c>
      <c r="B76" s="391" t="s">
        <v>415</v>
      </c>
      <c r="C76" s="392" t="s">
        <v>416</v>
      </c>
      <c r="D76" s="393" t="s">
        <v>36</v>
      </c>
      <c r="E76" s="284">
        <f t="shared" si="0"/>
        <v>9831575</v>
      </c>
      <c r="F76" s="394">
        <v>634612</v>
      </c>
      <c r="G76" s="394">
        <v>634612</v>
      </c>
      <c r="H76" s="394">
        <v>846150</v>
      </c>
      <c r="I76" s="394">
        <v>1057687</v>
      </c>
      <c r="J76" s="394">
        <v>846150</v>
      </c>
      <c r="K76" s="394">
        <v>846150</v>
      </c>
      <c r="L76" s="394">
        <v>846150</v>
      </c>
      <c r="M76" s="394">
        <v>634612</v>
      </c>
      <c r="N76" s="394">
        <v>634612</v>
      </c>
      <c r="O76" s="394">
        <v>634612</v>
      </c>
      <c r="P76" s="394">
        <v>634612</v>
      </c>
      <c r="Q76" s="394">
        <v>1581616</v>
      </c>
      <c r="R76" s="365"/>
      <c r="S76" s="285"/>
    </row>
    <row r="77" spans="1:19" s="286" customFormat="1" ht="27" customHeight="1">
      <c r="A77" s="390">
        <v>58</v>
      </c>
      <c r="B77" s="391" t="s">
        <v>413</v>
      </c>
      <c r="C77" s="392" t="s">
        <v>414</v>
      </c>
      <c r="D77" s="393" t="s">
        <v>36</v>
      </c>
      <c r="E77" s="284">
        <f t="shared" si="0"/>
        <v>12687204</v>
      </c>
      <c r="F77" s="394">
        <v>1109468</v>
      </c>
      <c r="G77" s="394">
        <v>1386835</v>
      </c>
      <c r="H77" s="394">
        <v>832101</v>
      </c>
      <c r="I77" s="394">
        <v>1134400</v>
      </c>
      <c r="J77" s="394">
        <v>1134400</v>
      </c>
      <c r="K77" s="394">
        <v>1134400</v>
      </c>
      <c r="L77" s="394">
        <v>850800</v>
      </c>
      <c r="M77" s="394">
        <v>1134400</v>
      </c>
      <c r="N77" s="394">
        <v>850800</v>
      </c>
      <c r="O77" s="394">
        <v>1134400</v>
      </c>
      <c r="P77" s="394">
        <v>1134400</v>
      </c>
      <c r="Q77" s="394">
        <v>850800</v>
      </c>
      <c r="R77" s="365"/>
      <c r="S77" s="285"/>
    </row>
    <row r="78" spans="1:19" s="286" customFormat="1" ht="21" customHeight="1">
      <c r="A78" s="390">
        <v>59</v>
      </c>
      <c r="B78" s="391" t="s">
        <v>498</v>
      </c>
      <c r="C78" s="392">
        <v>5495215033466</v>
      </c>
      <c r="D78" s="393" t="s">
        <v>36</v>
      </c>
      <c r="E78" s="284">
        <f t="shared" si="0"/>
        <v>4255603</v>
      </c>
      <c r="F78" s="394">
        <v>345049</v>
      </c>
      <c r="G78" s="394">
        <v>345049</v>
      </c>
      <c r="H78" s="394">
        <v>345049</v>
      </c>
      <c r="I78" s="394">
        <v>345049</v>
      </c>
      <c r="J78" s="394">
        <v>345049</v>
      </c>
      <c r="K78" s="394">
        <v>345049</v>
      </c>
      <c r="L78" s="394">
        <v>575081</v>
      </c>
      <c r="M78" s="394">
        <v>460065</v>
      </c>
      <c r="N78" s="394">
        <v>345049</v>
      </c>
      <c r="O78" s="394">
        <v>460065</v>
      </c>
      <c r="P78" s="394">
        <v>345049</v>
      </c>
      <c r="Q78" s="394"/>
      <c r="R78" s="365" t="s">
        <v>561</v>
      </c>
      <c r="S78" s="285"/>
    </row>
    <row r="79" spans="1:19" s="413" customFormat="1" ht="21" customHeight="1">
      <c r="A79" s="390">
        <v>60</v>
      </c>
      <c r="B79" s="414" t="s">
        <v>144</v>
      </c>
      <c r="C79" s="415" t="s">
        <v>145</v>
      </c>
      <c r="D79" s="408" t="s">
        <v>36</v>
      </c>
      <c r="E79" s="284">
        <f t="shared" si="0"/>
        <v>8479992</v>
      </c>
      <c r="F79" s="205">
        <v>599934</v>
      </c>
      <c r="G79" s="30">
        <v>799912</v>
      </c>
      <c r="H79" s="416">
        <v>999890</v>
      </c>
      <c r="I79" s="416">
        <v>799912</v>
      </c>
      <c r="J79" s="416">
        <v>599934</v>
      </c>
      <c r="K79" s="416">
        <v>999890</v>
      </c>
      <c r="L79" s="416">
        <v>799912</v>
      </c>
      <c r="M79" s="416">
        <v>799912</v>
      </c>
      <c r="N79" s="416">
        <v>599934</v>
      </c>
      <c r="O79" s="416">
        <v>634612</v>
      </c>
      <c r="P79" s="416">
        <v>846150</v>
      </c>
      <c r="Q79" s="416"/>
      <c r="R79" s="417" t="s">
        <v>561</v>
      </c>
      <c r="S79" s="412"/>
    </row>
    <row r="80" spans="1:19" s="413" customFormat="1" ht="21" customHeight="1">
      <c r="A80" s="390">
        <v>61</v>
      </c>
      <c r="B80" s="414" t="s">
        <v>284</v>
      </c>
      <c r="C80" s="492" t="s">
        <v>285</v>
      </c>
      <c r="D80" s="493" t="s">
        <v>36</v>
      </c>
      <c r="E80" s="284">
        <f t="shared" si="0"/>
        <v>521381</v>
      </c>
      <c r="F80" s="494"/>
      <c r="G80" s="350"/>
      <c r="H80" s="410"/>
      <c r="I80" s="410"/>
      <c r="J80" s="410"/>
      <c r="K80" s="410"/>
      <c r="L80" s="410"/>
      <c r="M80" s="410"/>
      <c r="N80" s="410"/>
      <c r="O80" s="410"/>
      <c r="P80" s="410"/>
      <c r="Q80" s="410">
        <v>521381</v>
      </c>
      <c r="R80" s="411"/>
      <c r="S80" s="412"/>
    </row>
    <row r="81" spans="1:19" s="286" customFormat="1" ht="21" customHeight="1">
      <c r="A81" s="390">
        <v>62</v>
      </c>
      <c r="B81" s="391" t="s">
        <v>438</v>
      </c>
      <c r="C81" s="392" t="s">
        <v>439</v>
      </c>
      <c r="D81" s="393" t="s">
        <v>36</v>
      </c>
      <c r="E81" s="284">
        <f t="shared" si="0"/>
        <v>16710230</v>
      </c>
      <c r="F81" s="394">
        <v>1554440</v>
      </c>
      <c r="G81" s="394">
        <v>1554440</v>
      </c>
      <c r="H81" s="394">
        <v>1554440</v>
      </c>
      <c r="I81" s="394">
        <v>1165830</v>
      </c>
      <c r="J81" s="394">
        <v>1554440</v>
      </c>
      <c r="K81" s="394">
        <v>1165830</v>
      </c>
      <c r="L81" s="394">
        <v>1165830</v>
      </c>
      <c r="M81" s="394">
        <v>1943050</v>
      </c>
      <c r="N81" s="394">
        <v>1554440</v>
      </c>
      <c r="O81" s="394">
        <v>1554440</v>
      </c>
      <c r="P81" s="394"/>
      <c r="Q81" s="394">
        <v>1943050</v>
      </c>
      <c r="R81" s="365" t="s">
        <v>544</v>
      </c>
      <c r="S81" s="285"/>
    </row>
    <row r="82" spans="1:19" s="286" customFormat="1" ht="21" customHeight="1">
      <c r="A82" s="390">
        <v>63</v>
      </c>
      <c r="B82" s="391" t="s">
        <v>442</v>
      </c>
      <c r="C82" s="392" t="s">
        <v>443</v>
      </c>
      <c r="D82" s="393" t="s">
        <v>36</v>
      </c>
      <c r="E82" s="284">
        <f t="shared" si="0"/>
        <v>10608886</v>
      </c>
      <c r="F82" s="394">
        <v>985556</v>
      </c>
      <c r="G82" s="394">
        <v>0</v>
      </c>
      <c r="H82" s="394">
        <v>985556</v>
      </c>
      <c r="I82" s="394">
        <v>740381</v>
      </c>
      <c r="J82" s="394">
        <v>740381</v>
      </c>
      <c r="K82" s="394">
        <v>987174</v>
      </c>
      <c r="L82" s="394">
        <v>987174</v>
      </c>
      <c r="M82" s="394">
        <v>987174</v>
      </c>
      <c r="N82" s="394">
        <v>1233968</v>
      </c>
      <c r="O82" s="394">
        <v>987174</v>
      </c>
      <c r="P82" s="394">
        <v>987174</v>
      </c>
      <c r="Q82" s="394">
        <v>987174</v>
      </c>
      <c r="R82" s="365" t="s">
        <v>509</v>
      </c>
      <c r="S82" s="285"/>
    </row>
    <row r="83" spans="1:19" s="286" customFormat="1" ht="21" customHeight="1">
      <c r="A83" s="390">
        <v>64</v>
      </c>
      <c r="B83" s="391" t="s">
        <v>440</v>
      </c>
      <c r="C83" s="392" t="s">
        <v>441</v>
      </c>
      <c r="D83" s="393" t="s">
        <v>36</v>
      </c>
      <c r="E83" s="284">
        <f t="shared" si="0"/>
        <v>11258807</v>
      </c>
      <c r="F83" s="394">
        <v>781405</v>
      </c>
      <c r="G83" s="394">
        <v>1041874</v>
      </c>
      <c r="H83" s="394">
        <v>781405</v>
      </c>
      <c r="I83" s="394">
        <v>1041874</v>
      </c>
      <c r="J83" s="394">
        <v>1041874</v>
      </c>
      <c r="K83" s="394">
        <v>788445</v>
      </c>
      <c r="L83" s="394">
        <v>1051260</v>
      </c>
      <c r="M83" s="394">
        <v>1314075</v>
      </c>
      <c r="N83" s="394">
        <v>1051260</v>
      </c>
      <c r="O83" s="394">
        <v>1051260</v>
      </c>
      <c r="P83" s="394"/>
      <c r="Q83" s="394">
        <v>1314075</v>
      </c>
      <c r="R83" s="365" t="s">
        <v>544</v>
      </c>
      <c r="S83" s="285"/>
    </row>
    <row r="84" spans="1:19" s="286" customFormat="1" ht="21" customHeight="1">
      <c r="A84" s="390">
        <v>65</v>
      </c>
      <c r="B84" s="391" t="s">
        <v>444</v>
      </c>
      <c r="C84" s="401" t="s">
        <v>445</v>
      </c>
      <c r="D84" s="393" t="s">
        <v>36</v>
      </c>
      <c r="E84" s="284">
        <f t="shared" si="0"/>
        <v>5680301</v>
      </c>
      <c r="F84" s="394">
        <v>405736</v>
      </c>
      <c r="G84" s="394">
        <v>540981</v>
      </c>
      <c r="H84" s="394">
        <v>540981</v>
      </c>
      <c r="I84" s="394">
        <v>405736</v>
      </c>
      <c r="J84" s="394"/>
      <c r="K84" s="394">
        <v>540981</v>
      </c>
      <c r="L84" s="394">
        <v>405736</v>
      </c>
      <c r="M84" s="394">
        <v>540981</v>
      </c>
      <c r="N84" s="394">
        <v>540981</v>
      </c>
      <c r="O84" s="394">
        <v>676226</v>
      </c>
      <c r="P84" s="394">
        <v>540981</v>
      </c>
      <c r="Q84" s="394">
        <v>540981</v>
      </c>
      <c r="R84" s="365" t="s">
        <v>523</v>
      </c>
      <c r="S84" s="285"/>
    </row>
    <row r="85" spans="1:19" s="286" customFormat="1" ht="22.5" customHeight="1">
      <c r="A85" s="390">
        <v>66</v>
      </c>
      <c r="B85" s="391" t="s">
        <v>446</v>
      </c>
      <c r="C85" s="401" t="s">
        <v>447</v>
      </c>
      <c r="D85" s="393" t="s">
        <v>36</v>
      </c>
      <c r="E85" s="284">
        <f t="shared" ref="E85:E92" si="1">SUM(F85:Q85)</f>
        <v>8414505</v>
      </c>
      <c r="F85" s="394">
        <v>560967</v>
      </c>
      <c r="G85" s="394">
        <v>934945</v>
      </c>
      <c r="H85" s="394">
        <v>747956</v>
      </c>
      <c r="I85" s="394"/>
      <c r="J85" s="394">
        <v>747956</v>
      </c>
      <c r="K85" s="394">
        <v>560967</v>
      </c>
      <c r="L85" s="394">
        <v>934945</v>
      </c>
      <c r="M85" s="394">
        <v>747956</v>
      </c>
      <c r="N85" s="394">
        <v>747956</v>
      </c>
      <c r="O85" s="394">
        <v>934945</v>
      </c>
      <c r="P85" s="394">
        <v>747956</v>
      </c>
      <c r="Q85" s="394">
        <v>747956</v>
      </c>
      <c r="R85" s="365" t="s">
        <v>517</v>
      </c>
      <c r="S85" s="285"/>
    </row>
    <row r="86" spans="1:19" s="413" customFormat="1" ht="22.5" customHeight="1">
      <c r="A86" s="390">
        <v>67</v>
      </c>
      <c r="B86" s="423" t="s">
        <v>48</v>
      </c>
      <c r="C86" s="424" t="s">
        <v>49</v>
      </c>
      <c r="D86" s="408" t="s">
        <v>36</v>
      </c>
      <c r="E86" s="284">
        <f t="shared" si="1"/>
        <v>4733586</v>
      </c>
      <c r="F86" s="394">
        <v>364122</v>
      </c>
      <c r="G86" s="394">
        <v>606870</v>
      </c>
      <c r="H86" s="416"/>
      <c r="I86" s="416">
        <v>485496</v>
      </c>
      <c r="J86" s="416">
        <v>364122</v>
      </c>
      <c r="K86" s="416">
        <v>485496</v>
      </c>
      <c r="L86" s="416">
        <v>364122</v>
      </c>
      <c r="M86" s="416">
        <v>485496</v>
      </c>
      <c r="N86" s="416">
        <v>485496</v>
      </c>
      <c r="O86" s="416">
        <v>485496</v>
      </c>
      <c r="P86" s="416">
        <v>606870</v>
      </c>
      <c r="Q86" s="416"/>
      <c r="R86" s="417" t="s">
        <v>571</v>
      </c>
      <c r="S86" s="412"/>
    </row>
    <row r="87" spans="1:19" s="286" customFormat="1" ht="22.5" customHeight="1">
      <c r="A87" s="390">
        <v>68</v>
      </c>
      <c r="B87" s="391" t="s">
        <v>448</v>
      </c>
      <c r="C87" s="402" t="s">
        <v>449</v>
      </c>
      <c r="D87" s="393" t="s">
        <v>36</v>
      </c>
      <c r="E87" s="284">
        <f t="shared" si="1"/>
        <v>19170852</v>
      </c>
      <c r="F87" s="394">
        <v>1597571</v>
      </c>
      <c r="G87" s="394">
        <v>1597571</v>
      </c>
      <c r="H87" s="394">
        <v>1597571</v>
      </c>
      <c r="I87" s="394">
        <v>1597571</v>
      </c>
      <c r="J87" s="394">
        <v>1597571</v>
      </c>
      <c r="K87" s="394">
        <v>1597571</v>
      </c>
      <c r="L87" s="394">
        <v>1597571</v>
      </c>
      <c r="M87" s="394">
        <v>1597571</v>
      </c>
      <c r="N87" s="394">
        <v>1198178</v>
      </c>
      <c r="O87" s="394">
        <v>1597571</v>
      </c>
      <c r="P87" s="394">
        <v>1597571</v>
      </c>
      <c r="Q87" s="394">
        <v>1996964</v>
      </c>
      <c r="R87" s="365"/>
      <c r="S87" s="285"/>
    </row>
    <row r="88" spans="1:19" s="286" customFormat="1" ht="21" customHeight="1">
      <c r="A88" s="390">
        <v>69</v>
      </c>
      <c r="B88" s="391" t="s">
        <v>454</v>
      </c>
      <c r="C88" s="392" t="s">
        <v>455</v>
      </c>
      <c r="D88" s="393" t="s">
        <v>36</v>
      </c>
      <c r="E88" s="284">
        <f t="shared" si="1"/>
        <v>7766655</v>
      </c>
      <c r="F88" s="394">
        <v>617273</v>
      </c>
      <c r="G88" s="394">
        <v>771591</v>
      </c>
      <c r="H88" s="394">
        <v>617273</v>
      </c>
      <c r="I88" s="394">
        <v>617273</v>
      </c>
      <c r="J88" s="394">
        <v>462955</v>
      </c>
      <c r="K88" s="394">
        <v>771591</v>
      </c>
      <c r="L88" s="394"/>
      <c r="M88" s="394">
        <v>617273</v>
      </c>
      <c r="N88" s="394">
        <v>617273</v>
      </c>
      <c r="O88" s="394">
        <v>617273</v>
      </c>
      <c r="P88" s="394">
        <v>1028440</v>
      </c>
      <c r="Q88" s="394">
        <v>1028440</v>
      </c>
      <c r="R88" s="365" t="s">
        <v>577</v>
      </c>
      <c r="S88" s="285"/>
    </row>
    <row r="89" spans="1:19" s="286" customFormat="1" ht="27.75" customHeight="1">
      <c r="A89" s="390">
        <v>70</v>
      </c>
      <c r="B89" s="391" t="s">
        <v>450</v>
      </c>
      <c r="C89" s="392" t="s">
        <v>451</v>
      </c>
      <c r="D89" s="393" t="s">
        <v>36</v>
      </c>
      <c r="E89" s="284">
        <f t="shared" si="1"/>
        <v>5577421</v>
      </c>
      <c r="F89" s="394">
        <v>1115486</v>
      </c>
      <c r="G89" s="394">
        <v>892387</v>
      </c>
      <c r="H89" s="394">
        <v>892387</v>
      </c>
      <c r="I89" s="394">
        <v>892387</v>
      </c>
      <c r="J89" s="394">
        <v>892387</v>
      </c>
      <c r="K89" s="394">
        <v>892387</v>
      </c>
      <c r="L89" s="394"/>
      <c r="M89" s="394"/>
      <c r="N89" s="394"/>
      <c r="O89" s="394"/>
      <c r="P89" s="394"/>
      <c r="Q89" s="394"/>
      <c r="R89" s="365"/>
      <c r="S89" s="285"/>
    </row>
    <row r="90" spans="1:19" s="286" customFormat="1" ht="21" customHeight="1">
      <c r="A90" s="390">
        <v>71</v>
      </c>
      <c r="B90" s="391" t="s">
        <v>456</v>
      </c>
      <c r="C90" s="392" t="s">
        <v>457</v>
      </c>
      <c r="D90" s="393" t="s">
        <v>36</v>
      </c>
      <c r="E90" s="284">
        <f t="shared" si="1"/>
        <v>8686897</v>
      </c>
      <c r="F90" s="394">
        <v>772169</v>
      </c>
      <c r="G90" s="394">
        <v>772169</v>
      </c>
      <c r="H90" s="394">
        <v>965212</v>
      </c>
      <c r="I90" s="394">
        <v>772163</v>
      </c>
      <c r="J90" s="394">
        <v>579127</v>
      </c>
      <c r="K90" s="394"/>
      <c r="L90" s="394">
        <v>965212</v>
      </c>
      <c r="M90" s="394">
        <v>772169</v>
      </c>
      <c r="N90" s="394">
        <v>772169</v>
      </c>
      <c r="O90" s="394">
        <v>772169</v>
      </c>
      <c r="P90" s="394">
        <v>772169</v>
      </c>
      <c r="Q90" s="394">
        <v>772169</v>
      </c>
      <c r="R90" s="366" t="s">
        <v>574</v>
      </c>
      <c r="S90" s="285"/>
    </row>
    <row r="91" spans="1:19" s="286" customFormat="1" ht="21" customHeight="1">
      <c r="A91" s="390">
        <v>72</v>
      </c>
      <c r="B91" s="445" t="s">
        <v>518</v>
      </c>
      <c r="C91" s="450" t="s">
        <v>519</v>
      </c>
      <c r="D91" s="447" t="s">
        <v>36</v>
      </c>
      <c r="E91" s="284">
        <f t="shared" si="1"/>
        <v>4248087</v>
      </c>
      <c r="F91" s="448"/>
      <c r="G91" s="448"/>
      <c r="H91" s="448">
        <v>364122</v>
      </c>
      <c r="I91" s="448">
        <v>364122</v>
      </c>
      <c r="J91" s="448">
        <v>364122</v>
      </c>
      <c r="K91" s="448">
        <v>364122</v>
      </c>
      <c r="L91" s="448">
        <v>364122</v>
      </c>
      <c r="M91" s="448">
        <v>364122</v>
      </c>
      <c r="N91" s="448">
        <v>485496</v>
      </c>
      <c r="O91" s="448">
        <v>606870</v>
      </c>
      <c r="P91" s="448">
        <v>485493</v>
      </c>
      <c r="Q91" s="448">
        <v>485496</v>
      </c>
      <c r="R91" s="476"/>
      <c r="S91" s="285"/>
    </row>
    <row r="92" spans="1:19" s="286" customFormat="1" ht="27.75" customHeight="1">
      <c r="A92" s="390">
        <v>73</v>
      </c>
      <c r="B92" s="391" t="s">
        <v>452</v>
      </c>
      <c r="C92" s="392" t="s">
        <v>453</v>
      </c>
      <c r="D92" s="393" t="s">
        <v>36</v>
      </c>
      <c r="E92" s="284">
        <f t="shared" si="1"/>
        <v>9072973</v>
      </c>
      <c r="F92" s="394">
        <v>0</v>
      </c>
      <c r="G92" s="394">
        <v>772169</v>
      </c>
      <c r="H92" s="394">
        <v>772166</v>
      </c>
      <c r="I92" s="394">
        <v>965212</v>
      </c>
      <c r="J92" s="394">
        <v>772167</v>
      </c>
      <c r="K92" s="394">
        <v>772169</v>
      </c>
      <c r="L92" s="394">
        <v>772166</v>
      </c>
      <c r="M92" s="394">
        <v>772168</v>
      </c>
      <c r="N92" s="394">
        <v>965211</v>
      </c>
      <c r="O92" s="394">
        <v>772168</v>
      </c>
      <c r="P92" s="394">
        <v>965212</v>
      </c>
      <c r="Q92" s="394">
        <v>772165</v>
      </c>
      <c r="R92" s="365"/>
      <c r="S92" s="285"/>
    </row>
    <row r="93" spans="1:19" ht="27.75" customHeight="1">
      <c r="A93" s="403" t="s">
        <v>32</v>
      </c>
      <c r="B93" s="594" t="s">
        <v>93</v>
      </c>
      <c r="C93" s="595"/>
      <c r="D93" s="596"/>
      <c r="E93" s="404">
        <v>0</v>
      </c>
      <c r="F93" s="404">
        <v>0</v>
      </c>
      <c r="G93" s="404"/>
      <c r="H93" s="404"/>
      <c r="I93" s="404"/>
      <c r="J93" s="404"/>
      <c r="K93" s="404"/>
      <c r="L93" s="404"/>
      <c r="M93" s="404"/>
      <c r="N93" s="404"/>
      <c r="O93" s="404"/>
      <c r="P93" s="404"/>
      <c r="Q93" s="404"/>
      <c r="R93" s="405"/>
      <c r="S93" s="289" t="e">
        <f>F18-#REF!</f>
        <v>#REF!</v>
      </c>
    </row>
    <row r="94" spans="1:19" s="286" customFormat="1" ht="21.75" customHeight="1">
      <c r="A94" s="597" t="s">
        <v>465</v>
      </c>
      <c r="B94" s="597"/>
      <c r="C94" s="597"/>
      <c r="D94" s="597"/>
      <c r="E94" s="597"/>
      <c r="F94" s="597"/>
      <c r="G94" s="597"/>
      <c r="H94" s="597"/>
      <c r="I94" s="597"/>
      <c r="J94" s="597"/>
      <c r="K94" s="597"/>
      <c r="L94" s="597"/>
      <c r="M94" s="597"/>
      <c r="N94" s="597"/>
      <c r="O94" s="597"/>
      <c r="P94" s="597"/>
      <c r="Q94" s="597"/>
      <c r="R94" s="597"/>
      <c r="S94" s="285"/>
    </row>
    <row r="95" spans="1:19" ht="19.5" customHeight="1">
      <c r="A95" s="598"/>
      <c r="B95" s="598"/>
      <c r="C95" s="598"/>
      <c r="D95" s="598"/>
      <c r="E95" s="579"/>
      <c r="F95" s="579"/>
      <c r="G95" s="579"/>
      <c r="H95" s="579"/>
      <c r="I95" s="579"/>
      <c r="J95" s="579"/>
      <c r="K95" s="579"/>
      <c r="L95" s="579"/>
      <c r="M95" s="579"/>
      <c r="N95" s="579"/>
      <c r="O95" s="579"/>
      <c r="P95" s="579"/>
      <c r="Q95" s="579"/>
      <c r="R95" s="579"/>
      <c r="S95" s="289"/>
    </row>
    <row r="96" spans="1:19" ht="15.4" hidden="1" customHeight="1">
      <c r="A96" s="599" t="s">
        <v>15</v>
      </c>
      <c r="B96" s="600" t="s">
        <v>56</v>
      </c>
      <c r="C96" s="601"/>
      <c r="D96" s="604" t="s">
        <v>57</v>
      </c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6"/>
      <c r="P96" s="607" t="s">
        <v>58</v>
      </c>
      <c r="Q96" s="609" t="s">
        <v>59</v>
      </c>
      <c r="R96" s="586" t="s">
        <v>20</v>
      </c>
      <c r="S96" s="262"/>
    </row>
    <row r="97" spans="1:20" ht="53.25" hidden="1" customHeight="1">
      <c r="A97" s="599"/>
      <c r="B97" s="602"/>
      <c r="C97" s="603"/>
      <c r="D97" s="290" t="s">
        <v>60</v>
      </c>
      <c r="E97" s="291" t="s">
        <v>61</v>
      </c>
      <c r="F97" s="291" t="s">
        <v>62</v>
      </c>
      <c r="G97" s="291" t="s">
        <v>63</v>
      </c>
      <c r="H97" s="291"/>
      <c r="I97" s="291"/>
      <c r="J97" s="291"/>
      <c r="K97" s="291"/>
      <c r="L97" s="291"/>
      <c r="M97" s="291" t="s">
        <v>64</v>
      </c>
      <c r="N97" s="291" t="s">
        <v>372</v>
      </c>
      <c r="O97" s="291" t="s">
        <v>66</v>
      </c>
      <c r="P97" s="608"/>
      <c r="Q97" s="610"/>
      <c r="R97" s="587"/>
      <c r="S97" s="262"/>
    </row>
    <row r="98" spans="1:20" s="303" customFormat="1" ht="15.4" hidden="1" customHeight="1">
      <c r="A98" s="292" t="s">
        <v>67</v>
      </c>
      <c r="B98" s="612" t="s">
        <v>68</v>
      </c>
      <c r="C98" s="613"/>
      <c r="D98" s="293">
        <f t="shared" ref="D98:Q98" si="2">SUM(D99:D104)</f>
        <v>-2.06</v>
      </c>
      <c r="E98" s="293">
        <f t="shared" si="2"/>
        <v>0</v>
      </c>
      <c r="F98" s="293">
        <f t="shared" si="2"/>
        <v>-0.6</v>
      </c>
      <c r="G98" s="294">
        <f t="shared" si="2"/>
        <v>-1.8920000000000001</v>
      </c>
      <c r="H98" s="295"/>
      <c r="I98" s="295"/>
      <c r="J98" s="295"/>
      <c r="K98" s="295"/>
      <c r="L98" s="295"/>
      <c r="M98" s="296">
        <f t="shared" si="2"/>
        <v>0</v>
      </c>
      <c r="N98" s="293">
        <f t="shared" si="2"/>
        <v>0</v>
      </c>
      <c r="O98" s="297">
        <f t="shared" si="2"/>
        <v>2</v>
      </c>
      <c r="P98" s="298">
        <f t="shared" si="2"/>
        <v>-2.5520000000000005</v>
      </c>
      <c r="Q98" s="299">
        <f t="shared" si="2"/>
        <v>-3802480</v>
      </c>
      <c r="R98" s="300"/>
      <c r="S98" s="301"/>
      <c r="T98" s="302">
        <f>Q98-S98</f>
        <v>-3802480</v>
      </c>
    </row>
    <row r="99" spans="1:20" ht="15.4" hidden="1" customHeight="1">
      <c r="A99" s="304">
        <v>1</v>
      </c>
      <c r="B99" s="614" t="s">
        <v>417</v>
      </c>
      <c r="C99" s="615"/>
      <c r="D99" s="305">
        <v>-2.06</v>
      </c>
      <c r="E99" s="305"/>
      <c r="F99" s="305">
        <v>-0.3</v>
      </c>
      <c r="G99" s="306">
        <f>-2.06*40%</f>
        <v>-0.82400000000000007</v>
      </c>
      <c r="H99" s="306"/>
      <c r="I99" s="306"/>
      <c r="J99" s="306"/>
      <c r="K99" s="306"/>
      <c r="L99" s="306"/>
      <c r="M99" s="307"/>
      <c r="N99" s="308"/>
      <c r="O99" s="309"/>
      <c r="P99" s="310">
        <f>SUM(D99:O99)</f>
        <v>-3.1840000000000002</v>
      </c>
      <c r="Q99" s="311">
        <f>P99*1490000</f>
        <v>-4744160</v>
      </c>
      <c r="R99" s="312" t="s">
        <v>458</v>
      </c>
      <c r="S99" s="262"/>
    </row>
    <row r="100" spans="1:20" ht="15.4" hidden="1" customHeight="1">
      <c r="A100" s="304">
        <v>2</v>
      </c>
      <c r="B100" s="614" t="s">
        <v>459</v>
      </c>
      <c r="C100" s="615"/>
      <c r="D100" s="305"/>
      <c r="E100" s="305"/>
      <c r="F100" s="305">
        <v>-0.3</v>
      </c>
      <c r="G100" s="306">
        <f>-2.67*40%</f>
        <v>-1.0680000000000001</v>
      </c>
      <c r="H100" s="306"/>
      <c r="I100" s="306"/>
      <c r="J100" s="306"/>
      <c r="K100" s="306"/>
      <c r="L100" s="306"/>
      <c r="M100" s="307"/>
      <c r="N100" s="313"/>
      <c r="O100" s="314"/>
      <c r="P100" s="310">
        <f t="shared" ref="P100:P104" si="3">SUM(D100:O100)</f>
        <v>-1.3680000000000001</v>
      </c>
      <c r="Q100" s="311">
        <f t="shared" ref="Q100:Q104" si="4">P100*1490000</f>
        <v>-2038320.0000000002</v>
      </c>
      <c r="R100" s="315" t="s">
        <v>460</v>
      </c>
      <c r="S100" s="262"/>
      <c r="T100" s="258">
        <f>T98/1490000</f>
        <v>-2.552</v>
      </c>
    </row>
    <row r="101" spans="1:20" ht="15.4" hidden="1" customHeight="1">
      <c r="A101" s="304">
        <v>3</v>
      </c>
      <c r="B101" s="614" t="s">
        <v>461</v>
      </c>
      <c r="C101" s="615"/>
      <c r="D101" s="305"/>
      <c r="E101" s="305"/>
      <c r="F101" s="305"/>
      <c r="G101" s="306"/>
      <c r="H101" s="306"/>
      <c r="I101" s="306"/>
      <c r="J101" s="306"/>
      <c r="K101" s="306"/>
      <c r="L101" s="306"/>
      <c r="M101" s="308"/>
      <c r="N101" s="313"/>
      <c r="O101" s="316">
        <v>1</v>
      </c>
      <c r="P101" s="317">
        <f t="shared" si="3"/>
        <v>1</v>
      </c>
      <c r="Q101" s="311">
        <f t="shared" si="4"/>
        <v>1490000</v>
      </c>
      <c r="R101" s="315" t="s">
        <v>462</v>
      </c>
      <c r="S101" s="262"/>
    </row>
    <row r="102" spans="1:20" ht="15.75" hidden="1" customHeight="1">
      <c r="A102" s="304">
        <v>4</v>
      </c>
      <c r="B102" s="614" t="s">
        <v>463</v>
      </c>
      <c r="C102" s="615"/>
      <c r="D102" s="305"/>
      <c r="E102" s="305"/>
      <c r="F102" s="305"/>
      <c r="G102" s="306"/>
      <c r="H102" s="306"/>
      <c r="I102" s="306"/>
      <c r="J102" s="306"/>
      <c r="K102" s="306"/>
      <c r="L102" s="306"/>
      <c r="M102" s="307"/>
      <c r="N102" s="313"/>
      <c r="O102" s="316">
        <v>1</v>
      </c>
      <c r="P102" s="317">
        <f t="shared" si="3"/>
        <v>1</v>
      </c>
      <c r="Q102" s="311">
        <f t="shared" si="4"/>
        <v>1490000</v>
      </c>
      <c r="R102" s="318" t="s">
        <v>462</v>
      </c>
      <c r="S102" s="262"/>
    </row>
    <row r="103" spans="1:20" ht="15.75" hidden="1" customHeight="1">
      <c r="A103" s="304">
        <v>5</v>
      </c>
      <c r="B103" s="616"/>
      <c r="C103" s="616"/>
      <c r="D103" s="305"/>
      <c r="E103" s="305"/>
      <c r="F103" s="305"/>
      <c r="G103" s="306"/>
      <c r="H103" s="306"/>
      <c r="I103" s="306"/>
      <c r="J103" s="306"/>
      <c r="K103" s="306"/>
      <c r="L103" s="306"/>
      <c r="M103" s="307"/>
      <c r="N103" s="313"/>
      <c r="O103" s="309"/>
      <c r="P103" s="310">
        <f t="shared" si="3"/>
        <v>0</v>
      </c>
      <c r="Q103" s="311">
        <f t="shared" si="4"/>
        <v>0</v>
      </c>
      <c r="R103" s="319"/>
      <c r="S103" s="262"/>
    </row>
    <row r="104" spans="1:20" ht="15.75" hidden="1" customHeight="1">
      <c r="A104" s="320">
        <v>6</v>
      </c>
      <c r="B104" s="617"/>
      <c r="C104" s="617"/>
      <c r="D104" s="321"/>
      <c r="E104" s="321"/>
      <c r="F104" s="321"/>
      <c r="G104" s="322"/>
      <c r="H104" s="322"/>
      <c r="I104" s="322"/>
      <c r="J104" s="322"/>
      <c r="K104" s="322"/>
      <c r="L104" s="322"/>
      <c r="M104" s="323"/>
      <c r="N104" s="324"/>
      <c r="O104" s="325"/>
      <c r="P104" s="326">
        <f t="shared" si="3"/>
        <v>0</v>
      </c>
      <c r="Q104" s="327">
        <f t="shared" si="4"/>
        <v>0</v>
      </c>
      <c r="R104" s="328"/>
      <c r="S104" s="262"/>
    </row>
    <row r="105" spans="1:20" ht="18.75" customHeight="1">
      <c r="A105" s="329"/>
      <c r="B105" s="329"/>
      <c r="C105" s="329"/>
      <c r="D105" s="329"/>
      <c r="E105" s="329"/>
      <c r="F105" s="329"/>
      <c r="G105" s="329"/>
      <c r="H105" s="329"/>
      <c r="I105" s="329"/>
      <c r="J105" s="329"/>
      <c r="K105" s="329"/>
      <c r="L105" s="329"/>
      <c r="M105" s="618" t="s">
        <v>492</v>
      </c>
      <c r="N105" s="618"/>
      <c r="O105" s="618"/>
      <c r="P105" s="618"/>
      <c r="Q105" s="618"/>
      <c r="R105" s="618"/>
      <c r="S105" s="262"/>
    </row>
    <row r="106" spans="1:20" ht="15.4" customHeight="1">
      <c r="A106" s="580" t="s">
        <v>70</v>
      </c>
      <c r="B106" s="580"/>
      <c r="C106" s="580"/>
      <c r="E106" s="580" t="s">
        <v>71</v>
      </c>
      <c r="F106" s="580"/>
      <c r="G106" s="261"/>
      <c r="H106" s="261"/>
      <c r="I106" s="261"/>
      <c r="J106" s="261"/>
      <c r="K106" s="261"/>
      <c r="L106" s="261"/>
      <c r="M106" s="580" t="s">
        <v>72</v>
      </c>
      <c r="N106" s="580"/>
      <c r="O106" s="580"/>
      <c r="P106" s="580"/>
      <c r="Q106" s="580"/>
      <c r="R106" s="580"/>
      <c r="S106" s="262"/>
    </row>
    <row r="107" spans="1:20" ht="15.4" customHeight="1">
      <c r="A107" s="266"/>
      <c r="B107" s="330"/>
      <c r="C107" s="331"/>
      <c r="E107" s="330"/>
      <c r="F107" s="330"/>
      <c r="G107" s="330"/>
      <c r="H107" s="330"/>
      <c r="I107" s="330"/>
      <c r="J107" s="330"/>
      <c r="K107" s="330"/>
      <c r="L107" s="330"/>
      <c r="N107" s="330"/>
      <c r="O107" s="266"/>
      <c r="P107" s="330"/>
      <c r="Q107" s="330"/>
      <c r="R107" s="332"/>
      <c r="S107" s="262"/>
    </row>
    <row r="108" spans="1:20" ht="40.5" customHeight="1">
      <c r="A108" s="266"/>
      <c r="B108" s="266"/>
      <c r="E108" s="266"/>
      <c r="F108" s="266"/>
      <c r="G108" s="266"/>
      <c r="H108" s="266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2"/>
    </row>
    <row r="109" spans="1:20" ht="18" customHeight="1">
      <c r="A109" s="611" t="s">
        <v>73</v>
      </c>
      <c r="B109" s="611"/>
      <c r="C109" s="611"/>
      <c r="E109" s="611" t="s">
        <v>74</v>
      </c>
      <c r="F109" s="611"/>
      <c r="G109" s="333"/>
      <c r="H109" s="333"/>
      <c r="I109" s="333"/>
      <c r="J109" s="333"/>
      <c r="K109" s="333"/>
      <c r="L109" s="333"/>
      <c r="M109" s="611" t="s">
        <v>75</v>
      </c>
      <c r="N109" s="611"/>
      <c r="O109" s="611"/>
      <c r="P109" s="611"/>
      <c r="Q109" s="611"/>
      <c r="R109" s="611"/>
      <c r="S109" s="262"/>
    </row>
    <row r="110" spans="1:20" ht="6.75" customHeight="1">
      <c r="A110" s="334"/>
      <c r="B110" s="334"/>
      <c r="C110" s="334"/>
      <c r="D110" s="335"/>
      <c r="E110" s="334"/>
      <c r="F110" s="334"/>
      <c r="G110" s="334"/>
      <c r="H110" s="334"/>
      <c r="I110" s="334"/>
      <c r="J110" s="334"/>
      <c r="K110" s="334"/>
      <c r="L110" s="334"/>
      <c r="N110" s="261"/>
      <c r="O110" s="334"/>
      <c r="P110" s="334"/>
      <c r="Q110" s="334"/>
      <c r="R110" s="332"/>
      <c r="S110" s="262"/>
    </row>
    <row r="111" spans="1:20" ht="26.25" customHeight="1">
      <c r="A111" s="619" t="s">
        <v>76</v>
      </c>
      <c r="B111" s="619"/>
      <c r="C111" s="619"/>
      <c r="D111" s="619"/>
      <c r="E111" s="619"/>
      <c r="F111" s="619"/>
      <c r="G111" s="619"/>
      <c r="H111" s="619"/>
      <c r="I111" s="619"/>
      <c r="J111" s="619"/>
      <c r="K111" s="619"/>
      <c r="L111" s="619"/>
      <c r="M111" s="619"/>
      <c r="N111" s="619"/>
      <c r="O111" s="619"/>
      <c r="P111" s="619"/>
      <c r="Q111" s="619"/>
      <c r="R111" s="619"/>
      <c r="S111" s="262"/>
    </row>
    <row r="112" spans="1:20" ht="15.4" customHeight="1">
      <c r="A112" s="334"/>
      <c r="B112" s="334"/>
      <c r="C112" s="334"/>
      <c r="D112" s="334"/>
      <c r="E112" s="334"/>
      <c r="F112" s="334"/>
      <c r="G112" s="620" t="s">
        <v>77</v>
      </c>
      <c r="H112" s="620"/>
      <c r="I112" s="620"/>
      <c r="J112" s="620"/>
      <c r="K112" s="620"/>
      <c r="L112" s="620"/>
      <c r="M112" s="620"/>
      <c r="N112" s="620"/>
      <c r="O112" s="620"/>
      <c r="P112" s="620"/>
      <c r="Q112" s="620"/>
      <c r="R112" s="620"/>
      <c r="S112" s="262"/>
    </row>
    <row r="113" spans="1:19" ht="15.75" customHeight="1">
      <c r="A113" s="266"/>
      <c r="B113" s="580" t="s">
        <v>78</v>
      </c>
      <c r="C113" s="580"/>
      <c r="D113" s="580"/>
      <c r="E113" s="266"/>
      <c r="F113" s="266"/>
      <c r="G113" s="580" t="s">
        <v>79</v>
      </c>
      <c r="H113" s="580"/>
      <c r="I113" s="580"/>
      <c r="J113" s="580"/>
      <c r="K113" s="580"/>
      <c r="L113" s="580"/>
      <c r="M113" s="580"/>
      <c r="N113" s="580"/>
      <c r="O113" s="580"/>
      <c r="P113" s="580"/>
      <c r="Q113" s="580"/>
      <c r="R113" s="580"/>
      <c r="S113" s="262"/>
    </row>
    <row r="114" spans="1:19" ht="18.75" customHeight="1">
      <c r="A114" s="261"/>
      <c r="B114" s="580"/>
      <c r="C114" s="580"/>
      <c r="D114" s="580"/>
      <c r="E114" s="266"/>
      <c r="F114" s="266"/>
      <c r="G114" s="580"/>
      <c r="H114" s="580"/>
      <c r="I114" s="580"/>
      <c r="J114" s="580"/>
      <c r="K114" s="580"/>
      <c r="L114" s="580"/>
      <c r="M114" s="580"/>
      <c r="N114" s="580"/>
      <c r="O114" s="580"/>
      <c r="P114" s="580"/>
      <c r="Q114" s="580"/>
      <c r="R114" s="580"/>
      <c r="S114" s="262"/>
    </row>
    <row r="115" spans="1:19" ht="12.75" customHeight="1">
      <c r="A115" s="266"/>
      <c r="B115" s="266"/>
      <c r="C115" s="266"/>
      <c r="D115" s="266"/>
      <c r="E115" s="266"/>
      <c r="F115" s="266"/>
      <c r="G115" s="580"/>
      <c r="H115" s="580"/>
      <c r="I115" s="580"/>
      <c r="J115" s="580"/>
      <c r="K115" s="580"/>
      <c r="L115" s="580"/>
      <c r="M115" s="580"/>
      <c r="N115" s="580"/>
      <c r="O115" s="580"/>
      <c r="P115" s="580"/>
      <c r="Q115" s="580"/>
      <c r="R115" s="580"/>
      <c r="S115" s="262"/>
    </row>
    <row r="116" spans="1:19" ht="15.4" customHeight="1">
      <c r="A116" s="579"/>
      <c r="B116" s="579"/>
      <c r="C116" s="579"/>
      <c r="D116" s="579"/>
      <c r="E116" s="579"/>
      <c r="F116" s="579"/>
      <c r="G116" s="579"/>
      <c r="H116" s="579"/>
      <c r="I116" s="579"/>
      <c r="J116" s="579"/>
      <c r="K116" s="579"/>
      <c r="L116" s="579"/>
      <c r="M116" s="579"/>
      <c r="N116" s="621"/>
      <c r="O116" s="621"/>
      <c r="P116" s="621"/>
      <c r="Q116" s="621"/>
      <c r="R116" s="621"/>
      <c r="S116" s="262"/>
    </row>
    <row r="117" spans="1:19">
      <c r="D117" s="336" t="s">
        <v>464</v>
      </c>
    </row>
  </sheetData>
  <mergeCells count="55">
    <mergeCell ref="A111:R111"/>
    <mergeCell ref="G112:R112"/>
    <mergeCell ref="B113:D114"/>
    <mergeCell ref="G113:R115"/>
    <mergeCell ref="A116:M116"/>
    <mergeCell ref="N116:R116"/>
    <mergeCell ref="A109:C109"/>
    <mergeCell ref="E109:F109"/>
    <mergeCell ref="M109:R109"/>
    <mergeCell ref="B98:C98"/>
    <mergeCell ref="B99:C99"/>
    <mergeCell ref="B100:C100"/>
    <mergeCell ref="B101:C101"/>
    <mergeCell ref="B102:C102"/>
    <mergeCell ref="B103:C103"/>
    <mergeCell ref="B104:C104"/>
    <mergeCell ref="M105:R105"/>
    <mergeCell ref="A106:C106"/>
    <mergeCell ref="E106:F106"/>
    <mergeCell ref="M106:R106"/>
    <mergeCell ref="R96:R97"/>
    <mergeCell ref="C17:D17"/>
    <mergeCell ref="B18:D18"/>
    <mergeCell ref="B19:D19"/>
    <mergeCell ref="B93:D93"/>
    <mergeCell ref="A94:R94"/>
    <mergeCell ref="A95:D95"/>
    <mergeCell ref="E95:R95"/>
    <mergeCell ref="A96:A97"/>
    <mergeCell ref="B96:C97"/>
    <mergeCell ref="D96:O96"/>
    <mergeCell ref="P96:P97"/>
    <mergeCell ref="Q96:Q97"/>
    <mergeCell ref="A13:R13"/>
    <mergeCell ref="A14:P14"/>
    <mergeCell ref="Q14:R14"/>
    <mergeCell ref="A15:A16"/>
    <mergeCell ref="B15:B16"/>
    <mergeCell ref="C15:D15"/>
    <mergeCell ref="E15:E16"/>
    <mergeCell ref="F15:Q15"/>
    <mergeCell ref="R15:R16"/>
    <mergeCell ref="A11:D11"/>
    <mergeCell ref="E11:R11"/>
    <mergeCell ref="A1:M1"/>
    <mergeCell ref="A2:Q2"/>
    <mergeCell ref="A3:Q3"/>
    <mergeCell ref="A4:R4"/>
    <mergeCell ref="C6:D6"/>
    <mergeCell ref="E6:G6"/>
    <mergeCell ref="A8:B8"/>
    <mergeCell ref="C8:R8"/>
    <mergeCell ref="A9:B9"/>
    <mergeCell ref="C9:R10"/>
    <mergeCell ref="A10:B10"/>
  </mergeCells>
  <printOptions horizontalCentered="1"/>
  <pageMargins left="0" right="0" top="0.196850393700787" bottom="0" header="0.23622047244094499" footer="0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41" sqref="R41"/>
    </sheetView>
  </sheetViews>
  <sheetFormatPr defaultColWidth="9"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TNTT HD2020</vt:lpstr>
      <vt:lpstr>TNTT HD68, HĐCM.2023</vt:lpstr>
      <vt:lpstr>TNTT DP2023</vt:lpstr>
      <vt:lpstr>TNTTDSo 2023</vt:lpstr>
      <vt:lpstr>TNTT xã 2023</vt:lpstr>
      <vt:lpstr>TNTT GT2020 </vt:lpstr>
      <vt:lpstr>TNTT2023DT</vt:lpstr>
      <vt:lpstr>Sheet1</vt:lpstr>
      <vt:lpstr>'TNTT HD2020'!Print_Titles</vt:lpstr>
      <vt:lpstr>'TNTT HD68, HĐCM.2023'!Print_Titles</vt:lpstr>
      <vt:lpstr>'TNTT xã 2023'!Print_Titles</vt:lpstr>
      <vt:lpstr>TNTT2023DT!Print_Titles</vt:lpstr>
      <vt:lpstr>'TNTTDSo 2023'!Print_Titles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TOAN TIN</dc:creator>
  <cp:lastModifiedBy>HXS</cp:lastModifiedBy>
  <cp:lastPrinted>2022-01-17T02:03:00Z</cp:lastPrinted>
  <dcterms:created xsi:type="dcterms:W3CDTF">2020-03-30T02:13:00Z</dcterms:created>
  <dcterms:modified xsi:type="dcterms:W3CDTF">2024-01-10T04:08:50Z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6B17663D18634D798582F7478F480B8D</vt:lpwstr>
  </property>
  <property fmtid="{D5CDD505-2E9C-101B-9397-08002B2CF9AE}" pid="3" name="KSOProductBuildVer">
    <vt:lpwstr>1033-11.2.0.10447</vt:lpwstr>
  </property>
</Properties>
</file>